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ales Report" sheetId="1" r:id="rId1"/>
    <sheet name="Pivot Table" sheetId="2" r:id="rId2"/>
    <sheet name="Instructions and notes" sheetId="3" r:id="rId3"/>
  </sheets>
  <definedNames>
    <definedName name="RateTable">'Sales Report'!$H$3:$J$7</definedName>
    <definedName name="_xlnm.Print_Area" localSheetId="0">'Sales Report'!$B$8:$J$30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C4" i="3" l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E30" i="1"/>
  <c r="G29" i="1"/>
  <c r="H29" i="1" s="1"/>
  <c r="J29" i="1" s="1"/>
  <c r="B29" i="1"/>
  <c r="G28" i="1"/>
  <c r="H28" i="1"/>
  <c r="J28" i="1" s="1"/>
  <c r="B28" i="1"/>
  <c r="G27" i="1"/>
  <c r="H27" i="1"/>
  <c r="B27" i="1"/>
  <c r="G26" i="1"/>
  <c r="H26" i="1" s="1"/>
  <c r="J26" i="1" s="1"/>
  <c r="B26" i="1"/>
  <c r="G25" i="1"/>
  <c r="H25" i="1" s="1"/>
  <c r="J25" i="1" s="1"/>
  <c r="B25" i="1"/>
  <c r="G24" i="1"/>
  <c r="H24" i="1"/>
  <c r="J24" i="1" s="1"/>
  <c r="B24" i="1"/>
  <c r="G23" i="1"/>
  <c r="H23" i="1"/>
  <c r="B23" i="1"/>
  <c r="G22" i="1"/>
  <c r="H22" i="1" s="1"/>
  <c r="J22" i="1" s="1"/>
  <c r="B22" i="1"/>
  <c r="G21" i="1"/>
  <c r="H21" i="1" s="1"/>
  <c r="J21" i="1" s="1"/>
  <c r="B21" i="1"/>
  <c r="G20" i="1"/>
  <c r="H20" i="1"/>
  <c r="J20" i="1" s="1"/>
  <c r="B20" i="1"/>
  <c r="G19" i="1"/>
  <c r="H19" i="1"/>
  <c r="J19" i="1" s="1"/>
  <c r="B19" i="1"/>
  <c r="G18" i="1"/>
  <c r="H18" i="1"/>
  <c r="J18" i="1"/>
  <c r="B18" i="1"/>
  <c r="G17" i="1"/>
  <c r="H17" i="1"/>
  <c r="B17" i="1"/>
  <c r="G16" i="1"/>
  <c r="H16" i="1"/>
  <c r="B16" i="1"/>
  <c r="G15" i="1"/>
  <c r="H15" i="1" s="1"/>
  <c r="J15" i="1" s="1"/>
  <c r="B15" i="1"/>
  <c r="G14" i="1"/>
  <c r="H14" i="1"/>
  <c r="J14" i="1" s="1"/>
  <c r="B14" i="1"/>
  <c r="G13" i="1"/>
  <c r="H13" i="1"/>
  <c r="B13" i="1"/>
  <c r="G12" i="1"/>
  <c r="H12" i="1"/>
  <c r="B12" i="1"/>
  <c r="G11" i="1"/>
  <c r="H11" i="1" s="1"/>
  <c r="J11" i="1" s="1"/>
  <c r="B11" i="1"/>
  <c r="G10" i="1"/>
  <c r="H10" i="1"/>
  <c r="J10" i="1" s="1"/>
  <c r="B10" i="1"/>
  <c r="G9" i="1"/>
  <c r="H9" i="1"/>
  <c r="B9" i="1"/>
  <c r="J12" i="1"/>
  <c r="J16" i="1"/>
  <c r="J13" i="1"/>
  <c r="J17" i="1"/>
  <c r="J23" i="1"/>
  <c r="J27" i="1"/>
  <c r="I30" i="1"/>
  <c r="F5" i="1" l="1"/>
  <c r="F6" i="1"/>
  <c r="H30" i="1"/>
  <c r="C21" i="3"/>
  <c r="C22" i="3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J9" i="1"/>
  <c r="J30" i="1" s="1"/>
</calcChain>
</file>

<file path=xl/sharedStrings.xml><?xml version="1.0" encoding="utf-8"?>
<sst xmlns="http://schemas.openxmlformats.org/spreadsheetml/2006/main" count="105" uniqueCount="56">
  <si>
    <t>Revenue based rate table</t>
  </si>
  <si>
    <t>From</t>
  </si>
  <si>
    <t>To</t>
  </si>
  <si>
    <t>Rate</t>
  </si>
  <si>
    <t>Manager</t>
  </si>
  <si>
    <t>Date</t>
  </si>
  <si>
    <t>Customer</t>
  </si>
  <si>
    <t>Revenue</t>
  </si>
  <si>
    <t>Commissioned Salesperson</t>
  </si>
  <si>
    <t>Commission Rate</t>
  </si>
  <si>
    <t>Commission Amount</t>
  </si>
  <si>
    <t>Deductions</t>
  </si>
  <si>
    <t>Commission Payable</t>
  </si>
  <si>
    <t>Acme Widgets</t>
  </si>
  <si>
    <t>#8999</t>
  </si>
  <si>
    <t>James Smith</t>
  </si>
  <si>
    <t>#9000</t>
  </si>
  <si>
    <t>Erin Miller</t>
  </si>
  <si>
    <t>#9001</t>
  </si>
  <si>
    <t>Linda Brady</t>
  </si>
  <si>
    <t>#9002</t>
  </si>
  <si>
    <t>Edward Lee</t>
  </si>
  <si>
    <t>#9003</t>
  </si>
  <si>
    <t>Bravo Gizmos</t>
  </si>
  <si>
    <t>#9004</t>
  </si>
  <si>
    <t>#9005</t>
  </si>
  <si>
    <t>#9006</t>
  </si>
  <si>
    <t>#9007</t>
  </si>
  <si>
    <t>#9008</t>
  </si>
  <si>
    <t>#9009</t>
  </si>
  <si>
    <t>Casey Bats</t>
  </si>
  <si>
    <t>#9010</t>
  </si>
  <si>
    <t>#9011</t>
  </si>
  <si>
    <t>#9012</t>
  </si>
  <si>
    <t>#9013</t>
  </si>
  <si>
    <t>#9014</t>
  </si>
  <si>
    <t>Delta Doors</t>
  </si>
  <si>
    <t>#9015</t>
  </si>
  <si>
    <t>#9016</t>
  </si>
  <si>
    <t>#9017</t>
  </si>
  <si>
    <t>#9018</t>
  </si>
  <si>
    <t>#9019</t>
  </si>
  <si>
    <t>Total</t>
  </si>
  <si>
    <t>#</t>
  </si>
  <si>
    <t>Grand Total</t>
  </si>
  <si>
    <t>Sum of Commission Payable</t>
  </si>
  <si>
    <t xml:space="preserve">Pivot on Salesperson </t>
  </si>
  <si>
    <t>Department</t>
  </si>
  <si>
    <t>Order / Invoice #</t>
  </si>
  <si>
    <t>Company</t>
  </si>
  <si>
    <t>Start of Period</t>
  </si>
  <si>
    <t>End of Period</t>
  </si>
  <si>
    <t>Email Names</t>
  </si>
  <si>
    <t>Email Addresses</t>
  </si>
  <si>
    <t>Note: Select Alt+F5 within Pivot table to Refresh</t>
  </si>
  <si>
    <t>Excel clarity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</si>
</sst>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399945066682943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2" borderId="1" xfId="0" applyFont="1" applyFill="1" applyBorder="1" applyAlignment="1">
      <alignment horizontal="right"/>
    </xf>
    <xf numFmtId="0" fontId="0" fillId="0" borderId="0" xfId="0" applyFill="1" applyAlignment="1">
      <alignment wrapText="1"/>
    </xf>
    <xf numFmtId="14" fontId="0" fillId="0" borderId="2" xfId="0" applyNumberFormat="1" applyFill="1" applyBorder="1"/>
    <xf numFmtId="170" fontId="1" fillId="0" borderId="2" xfId="1" applyFont="1" applyFill="1" applyBorder="1" applyAlignment="1">
      <alignment horizontal="center"/>
    </xf>
    <xf numFmtId="170" fontId="1" fillId="0" borderId="2" xfId="1" applyNumberFormat="1" applyFont="1" applyFill="1" applyBorder="1" applyAlignment="1">
      <alignment horizontal="right"/>
    </xf>
    <xf numFmtId="9" fontId="0" fillId="0" borderId="2" xfId="0" applyNumberFormat="1" applyFill="1" applyBorder="1" applyAlignment="1">
      <alignment horizontal="center"/>
    </xf>
    <xf numFmtId="170" fontId="1" fillId="0" borderId="2" xfId="1" applyNumberFormat="1" applyFont="1" applyFill="1" applyBorder="1" applyAlignment="1">
      <alignment horizontal="center"/>
    </xf>
    <xf numFmtId="170" fontId="0" fillId="0" borderId="2" xfId="0" applyNumberFormat="1" applyFill="1" applyBorder="1" applyAlignment="1">
      <alignment horizontal="center"/>
    </xf>
    <xf numFmtId="49" fontId="0" fillId="0" borderId="0" xfId="0" applyNumberFormat="1" applyFill="1"/>
    <xf numFmtId="49" fontId="3" fillId="0" borderId="0" xfId="0" applyNumberFormat="1" applyFont="1" applyFill="1"/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0" fillId="0" borderId="2" xfId="0" applyBorder="1"/>
    <xf numFmtId="170" fontId="1" fillId="0" borderId="2" xfId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/>
    <xf numFmtId="0" fontId="0" fillId="0" borderId="0" xfId="0" pivotButton="1"/>
    <xf numFmtId="170" fontId="0" fillId="0" borderId="0" xfId="0" applyNumberFormat="1"/>
    <xf numFmtId="170" fontId="1" fillId="2" borderId="3" xfId="1" applyFont="1" applyFill="1" applyBorder="1" applyAlignment="1">
      <alignment horizontal="right"/>
    </xf>
    <xf numFmtId="14" fontId="0" fillId="0" borderId="4" xfId="0" applyNumberFormat="1" applyFill="1" applyBorder="1"/>
    <xf numFmtId="170" fontId="1" fillId="0" borderId="4" xfId="1" applyFont="1" applyFill="1" applyBorder="1" applyAlignment="1">
      <alignment horizontal="center"/>
    </xf>
    <xf numFmtId="170" fontId="1" fillId="0" borderId="4" xfId="1" applyNumberFormat="1" applyFont="1" applyFill="1" applyBorder="1" applyAlignment="1">
      <alignment horizontal="right"/>
    </xf>
    <xf numFmtId="9" fontId="0" fillId="0" borderId="4" xfId="0" applyNumberFormat="1" applyFill="1" applyBorder="1" applyAlignment="1">
      <alignment horizontal="center"/>
    </xf>
    <xf numFmtId="170" fontId="1" fillId="0" borderId="4" xfId="1" applyNumberFormat="1" applyFont="1" applyFill="1" applyBorder="1" applyAlignment="1">
      <alignment horizontal="center"/>
    </xf>
    <xf numFmtId="170" fontId="0" fillId="0" borderId="4" xfId="0" applyNumberForma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2" xfId="2" applyBorder="1"/>
    <xf numFmtId="170" fontId="1" fillId="0" borderId="2" xfId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Border="1" applyAlignment="1">
      <alignment horizontal="left"/>
    </xf>
    <xf numFmtId="170" fontId="3" fillId="0" borderId="0" xfId="0" applyNumberFormat="1" applyFont="1" applyFill="1"/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4" borderId="6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left"/>
    </xf>
    <xf numFmtId="0" fontId="3" fillId="4" borderId="7" xfId="0" applyFont="1" applyFill="1" applyBorder="1" applyAlignment="1">
      <alignment horizontal="center" wrapText="1"/>
    </xf>
    <xf numFmtId="170" fontId="1" fillId="0" borderId="8" xfId="1" applyFont="1" applyFill="1" applyBorder="1" applyAlignment="1">
      <alignment horizontal="center"/>
    </xf>
    <xf numFmtId="170" fontId="1" fillId="0" borderId="8" xfId="1" applyFont="1" applyFill="1" applyBorder="1" applyAlignment="1">
      <alignment horizontal="right"/>
    </xf>
    <xf numFmtId="170" fontId="1" fillId="0" borderId="9" xfId="1" applyFont="1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9" fontId="1" fillId="0" borderId="3" xfId="3" applyNumberFormat="1" applyFont="1" applyFill="1" applyBorder="1" applyAlignment="1">
      <alignment horizontal="center"/>
    </xf>
    <xf numFmtId="170" fontId="1" fillId="0" borderId="10" xfId="1" applyFont="1" applyFill="1" applyBorder="1" applyAlignment="1">
      <alignment horizontal="center"/>
    </xf>
    <xf numFmtId="170" fontId="1" fillId="0" borderId="10" xfId="1" applyFont="1" applyFill="1" applyBorder="1" applyAlignment="1">
      <alignment horizontal="right"/>
    </xf>
    <xf numFmtId="170" fontId="1" fillId="0" borderId="11" xfId="1" applyFont="1" applyFill="1" applyBorder="1" applyAlignment="1">
      <alignment horizontal="right"/>
    </xf>
    <xf numFmtId="0" fontId="3" fillId="2" borderId="12" xfId="0" applyFont="1" applyFill="1" applyBorder="1"/>
    <xf numFmtId="14" fontId="3" fillId="2" borderId="5" xfId="0" applyNumberFormat="1" applyFont="1" applyFill="1" applyBorder="1" applyAlignment="1"/>
    <xf numFmtId="0" fontId="0" fillId="2" borderId="13" xfId="0" applyFill="1" applyBorder="1" applyAlignment="1"/>
    <xf numFmtId="0" fontId="2" fillId="0" borderId="12" xfId="2" applyFill="1" applyBorder="1" applyAlignment="1">
      <alignment horizontal="center"/>
    </xf>
    <xf numFmtId="0" fontId="3" fillId="2" borderId="14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2" borderId="19" xfId="0" applyFont="1" applyFill="1" applyBorder="1" applyAlignment="1"/>
    <xf numFmtId="0" fontId="0" fillId="2" borderId="20" xfId="0" applyFill="1" applyBorder="1" applyAlignment="1"/>
    <xf numFmtId="14" fontId="3" fillId="2" borderId="19" xfId="0" applyNumberFormat="1" applyFont="1" applyFill="1" applyBorder="1" applyAlignment="1"/>
    <xf numFmtId="0" fontId="0" fillId="0" borderId="21" xfId="0" applyBorder="1" applyAlignment="1"/>
    <xf numFmtId="0" fontId="3" fillId="0" borderId="21" xfId="0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4">
    <cellStyle name="Lien hypertexte" xfId="2" builtinId="8"/>
    <cellStyle name="Monétaire" xfId="1" builtinId="4"/>
    <cellStyle name="Normal" xfId="0" builtinId="0"/>
    <cellStyle name="Pourcentage" xfId="3" builtinId="5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rvaha" refreshedDate="40618.531577662034" createdVersion="4" refreshedVersion="4" minRefreshableVersion="3" recordCount="21">
  <cacheSource type="worksheet">
    <worksheetSource ref="B8:J29" sheet="Sales Report"/>
  </cacheSource>
  <cacheFields count="9">
    <cacheField name="Date" numFmtId="0">
      <sharedItems containsSemiMixedTypes="0" containsNonDate="0" containsDate="1" containsString="0" minDate="2011-02-19T00:00:00" maxDate="2011-03-15T00:00:00"/>
    </cacheField>
    <cacheField name="Customer" numFmtId="0">
      <sharedItems count="4">
        <s v="Acme Widgets"/>
        <s v="Bravo Gizmos"/>
        <s v="Casey Bats"/>
        <s v="Delta Doors"/>
      </sharedItems>
    </cacheField>
    <cacheField name="Order / Invoice #" numFmtId="0">
      <sharedItems/>
    </cacheField>
    <cacheField name="Revenue" numFmtId="0">
      <sharedItems containsSemiMixedTypes="0" containsString="0" containsNumber="1" containsInteger="1" minValue="250" maxValue="357000"/>
    </cacheField>
    <cacheField name="Commissioned Salesperson" numFmtId="0">
      <sharedItems count="4">
        <s v="Edward Lee"/>
        <s v="Erin Miller"/>
        <s v="James Smith"/>
        <s v="Linda Brady"/>
      </sharedItems>
    </cacheField>
    <cacheField name="Commission Rate" numFmtId="0">
      <sharedItems containsSemiMixedTypes="0" containsString="0" containsNumber="1" minValue="0.04" maxValue="0.1"/>
    </cacheField>
    <cacheField name="Commission Amount" numFmtId="0">
      <sharedItems containsSemiMixedTypes="0" containsString="0" containsNumber="1" minValue="10" maxValue="35700"/>
    </cacheField>
    <cacheField name="Deductions" numFmtId="0">
      <sharedItems containsSemiMixedTypes="0" containsString="0" containsNumber="1" containsInteger="1" minValue="0" maxValue="0"/>
    </cacheField>
    <cacheField name="Commission Payable" numFmtId="0">
      <sharedItems containsSemiMixedTypes="0" containsString="0" containsNumber="1" minValue="10" maxValue="35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d v="2011-02-19T00:00:00"/>
    <x v="0"/>
    <s v="#8999"/>
    <n v="2000"/>
    <x v="0"/>
    <n v="0.05"/>
    <n v="100"/>
    <n v="0"/>
    <n v="100"/>
  </r>
  <r>
    <d v="2011-02-23T00:00:00"/>
    <x v="0"/>
    <s v="#9000"/>
    <n v="450"/>
    <x v="1"/>
    <n v="0.04"/>
    <n v="18"/>
    <n v="0"/>
    <n v="18"/>
  </r>
  <r>
    <d v="2011-02-28T00:00:00"/>
    <x v="0"/>
    <s v="#9001"/>
    <n v="12500"/>
    <x v="2"/>
    <n v="0.06"/>
    <n v="750"/>
    <n v="0"/>
    <n v="750"/>
  </r>
  <r>
    <d v="2011-03-09T00:00:00"/>
    <x v="0"/>
    <s v="#9002"/>
    <n v="125000"/>
    <x v="3"/>
    <n v="0.1"/>
    <n v="12500"/>
    <n v="0"/>
    <n v="12500"/>
  </r>
  <r>
    <d v="2011-03-14T00:00:00"/>
    <x v="0"/>
    <s v="#9003"/>
    <n v="45250"/>
    <x v="0"/>
    <n v="0.06"/>
    <n v="2715"/>
    <n v="0"/>
    <n v="2715"/>
  </r>
  <r>
    <d v="2011-02-19T00:00:00"/>
    <x v="1"/>
    <s v="#9004"/>
    <n v="22500"/>
    <x v="1"/>
    <n v="0.06"/>
    <n v="1350"/>
    <n v="0"/>
    <n v="1350"/>
  </r>
  <r>
    <d v="2011-02-23T00:00:00"/>
    <x v="1"/>
    <s v="#9005"/>
    <n v="9000"/>
    <x v="2"/>
    <n v="0.05"/>
    <n v="450"/>
    <n v="0"/>
    <n v="450"/>
  </r>
  <r>
    <d v="2011-02-28T00:00:00"/>
    <x v="1"/>
    <s v="#9006"/>
    <n v="65250"/>
    <x v="3"/>
    <n v="7.0000000000000007E-2"/>
    <n v="4567.5"/>
    <n v="0"/>
    <n v="4567.5"/>
  </r>
  <r>
    <d v="2011-03-09T00:00:00"/>
    <x v="1"/>
    <s v="#9007"/>
    <n v="5500"/>
    <x v="2"/>
    <n v="0.05"/>
    <n v="275"/>
    <n v="0"/>
    <n v="275"/>
  </r>
  <r>
    <d v="2011-03-14T00:00:00"/>
    <x v="1"/>
    <s v="#9008"/>
    <n v="4795"/>
    <x v="3"/>
    <n v="0.05"/>
    <n v="239.75"/>
    <n v="0"/>
    <n v="239.75"/>
  </r>
  <r>
    <d v="2011-03-14T00:00:00"/>
    <x v="1"/>
    <s v="#9009"/>
    <n v="52500"/>
    <x v="0"/>
    <n v="7.0000000000000007E-2"/>
    <n v="3675.0000000000005"/>
    <n v="0"/>
    <n v="3675.0000000000005"/>
  </r>
  <r>
    <d v="2011-02-19T00:00:00"/>
    <x v="2"/>
    <s v="#9010"/>
    <n v="4900"/>
    <x v="1"/>
    <n v="0.05"/>
    <n v="245"/>
    <n v="0"/>
    <n v="245"/>
  </r>
  <r>
    <d v="2011-02-23T00:00:00"/>
    <x v="2"/>
    <s v="#9011"/>
    <n v="250"/>
    <x v="2"/>
    <n v="0.04"/>
    <n v="10"/>
    <n v="0"/>
    <n v="10"/>
  </r>
  <r>
    <d v="2011-02-28T00:00:00"/>
    <x v="2"/>
    <s v="#9012"/>
    <n v="357000"/>
    <x v="3"/>
    <n v="0.1"/>
    <n v="35700"/>
    <n v="0"/>
    <n v="35700"/>
  </r>
  <r>
    <d v="2011-03-09T00:00:00"/>
    <x v="2"/>
    <s v="#9013"/>
    <n v="125000"/>
    <x v="0"/>
    <n v="0.1"/>
    <n v="12500"/>
    <n v="0"/>
    <n v="12500"/>
  </r>
  <r>
    <d v="2011-03-14T00:00:00"/>
    <x v="2"/>
    <s v="#9014"/>
    <n v="68500"/>
    <x v="1"/>
    <n v="7.0000000000000007E-2"/>
    <n v="4795.0000000000009"/>
    <n v="0"/>
    <n v="4795.0000000000009"/>
  </r>
  <r>
    <d v="2011-02-19T00:00:00"/>
    <x v="3"/>
    <s v="#9015"/>
    <n v="12500"/>
    <x v="2"/>
    <n v="0.06"/>
    <n v="750"/>
    <n v="0"/>
    <n v="750"/>
  </r>
  <r>
    <d v="2011-02-23T00:00:00"/>
    <x v="3"/>
    <s v="#9016"/>
    <n v="2500"/>
    <x v="3"/>
    <n v="0.05"/>
    <n v="125"/>
    <n v="0"/>
    <n v="125"/>
  </r>
  <r>
    <d v="2011-02-28T00:00:00"/>
    <x v="3"/>
    <s v="#9017"/>
    <n v="375"/>
    <x v="2"/>
    <n v="0.04"/>
    <n v="15"/>
    <n v="0"/>
    <n v="15"/>
  </r>
  <r>
    <d v="2011-03-09T00:00:00"/>
    <x v="3"/>
    <s v="#9018"/>
    <n v="22500"/>
    <x v="2"/>
    <n v="0.06"/>
    <n v="1350"/>
    <n v="0"/>
    <n v="1350"/>
  </r>
  <r>
    <d v="2011-03-14T00:00:00"/>
    <x v="3"/>
    <s v="#9019"/>
    <n v="32500"/>
    <x v="0"/>
    <n v="0.06"/>
    <n v="1950"/>
    <n v="0"/>
    <n v="19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4" minRefreshableVersion="3" showMemberPropertyTips="0" useAutoFormatting="1" itemPrintTitles="1" createdVersion="4" indent="0" compact="0" compactData="0" gridDropZones="1">
  <location ref="B4:G10" firstHeaderRow="1" firstDataRow="2" firstDataCol="1"/>
  <pivotFields count="9">
    <pivotField compact="0" numFmtId="14" outline="0" subtotalTop="0" showAll="0" includeNewItemsInFilter="1"/>
    <pivotField axis="axisCol" compact="0" outline="0" subtotalTop="0" showAll="0" includeNewItemsInFilter="1">
      <items count="5">
        <item x="0"/>
        <item x="1"/>
        <item x="2"/>
        <item x="3"/>
        <item t="default"/>
      </items>
    </pivotField>
    <pivotField compact="0" outline="0" showAll="0" defaultSubtotal="0"/>
    <pivotField compact="0" numFmtId="170" outline="0" subtotalTop="0" showAll="0" includeNewItemsInFilter="1"/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compact="0" numFmtId="9" outline="0" subtotalTop="0" showAll="0" includeNewItemsInFilter="1"/>
    <pivotField compact="0" numFmtId="170" outline="0" subtotalTop="0" showAll="0" includeNewItemsInFilter="1"/>
    <pivotField compact="0" numFmtId="170" outline="0" subtotalTop="0" showAll="0" includeNewItemsInFilter="1"/>
    <pivotField dataField="1" compact="0" numFmtId="170" outline="0" subtotalTop="0" showAll="0" includeNewItemsInFilter="1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Commission Payable" fld="8" baseField="0" baseItem="0" numFmtId="170"/>
  </dataFields>
  <pivotTableStyleInfo name="PivotStyleMedium9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B7" sqref="B7:D7"/>
    </sheetView>
  </sheetViews>
  <sheetFormatPr baseColWidth="10" defaultRowHeight="15" x14ac:dyDescent="0.25"/>
  <cols>
    <col min="1" max="1" width="1.5703125" customWidth="1"/>
    <col min="2" max="2" width="11.7109375" customWidth="1"/>
    <col min="3" max="3" width="14.85546875" customWidth="1"/>
    <col min="4" max="4" width="13" customWidth="1"/>
    <col min="5" max="5" width="15.7109375" customWidth="1"/>
    <col min="6" max="6" width="15" style="37" customWidth="1"/>
    <col min="7" max="7" width="13.42578125" customWidth="1"/>
    <col min="8" max="8" width="14.28515625" customWidth="1"/>
    <col min="9" max="9" width="15.28515625" customWidth="1"/>
    <col min="10" max="10" width="14" customWidth="1"/>
    <col min="11" max="256" width="9.140625" customWidth="1"/>
  </cols>
  <sheetData>
    <row r="1" spans="1:10" ht="15.75" thickBot="1" x14ac:dyDescent="0.3">
      <c r="A1" s="1"/>
      <c r="B1" s="71" t="s">
        <v>55</v>
      </c>
      <c r="C1" s="71"/>
      <c r="D1" s="72"/>
      <c r="E1" s="57" t="s">
        <v>49</v>
      </c>
      <c r="F1" s="59"/>
      <c r="G1" s="60"/>
      <c r="H1" s="63" t="s">
        <v>0</v>
      </c>
      <c r="I1" s="64"/>
      <c r="J1" s="65"/>
    </row>
    <row r="2" spans="1:10" x14ac:dyDescent="0.25">
      <c r="A2" s="1"/>
      <c r="B2" s="71"/>
      <c r="C2" s="71"/>
      <c r="D2" s="72"/>
      <c r="E2" s="58"/>
      <c r="F2" s="61"/>
      <c r="G2" s="62"/>
      <c r="H2" s="45" t="s">
        <v>1</v>
      </c>
      <c r="I2" s="50" t="s">
        <v>2</v>
      </c>
      <c r="J2" s="48" t="s">
        <v>3</v>
      </c>
    </row>
    <row r="3" spans="1:10" x14ac:dyDescent="0.25">
      <c r="A3" s="1"/>
      <c r="B3" s="71"/>
      <c r="C3" s="71"/>
      <c r="D3" s="72"/>
      <c r="E3" s="3" t="s">
        <v>47</v>
      </c>
      <c r="F3" s="66"/>
      <c r="G3" s="67"/>
      <c r="H3" s="46">
        <v>0</v>
      </c>
      <c r="I3" s="51">
        <v>999.99</v>
      </c>
      <c r="J3" s="49">
        <v>0.04</v>
      </c>
    </row>
    <row r="4" spans="1:10" x14ac:dyDescent="0.25">
      <c r="A4" s="1"/>
      <c r="B4" s="71"/>
      <c r="C4" s="71"/>
      <c r="D4" s="72"/>
      <c r="E4" s="3" t="s">
        <v>4</v>
      </c>
      <c r="F4" s="66"/>
      <c r="G4" s="67"/>
      <c r="H4" s="46">
        <v>1000</v>
      </c>
      <c r="I4" s="51">
        <v>9999.99</v>
      </c>
      <c r="J4" s="49">
        <v>0.05</v>
      </c>
    </row>
    <row r="5" spans="1:10" x14ac:dyDescent="0.25">
      <c r="A5" s="1"/>
      <c r="B5" s="71"/>
      <c r="C5" s="71"/>
      <c r="D5" s="72"/>
      <c r="E5" s="3" t="s">
        <v>50</v>
      </c>
      <c r="F5" s="68">
        <f ca="1">MIN(B9:B29)</f>
        <v>45926</v>
      </c>
      <c r="G5" s="67"/>
      <c r="H5" s="46">
        <v>10000</v>
      </c>
      <c r="I5" s="51">
        <v>49999.99</v>
      </c>
      <c r="J5" s="49">
        <v>0.06</v>
      </c>
    </row>
    <row r="6" spans="1:10" ht="12.75" customHeight="1" x14ac:dyDescent="0.25">
      <c r="A6" s="1"/>
      <c r="B6" s="71"/>
      <c r="C6" s="71"/>
      <c r="D6" s="72"/>
      <c r="E6" s="3" t="s">
        <v>51</v>
      </c>
      <c r="F6" s="54">
        <f ca="1">MAX(B9:B29)</f>
        <v>45949</v>
      </c>
      <c r="G6" s="55"/>
      <c r="H6" s="46">
        <v>50000</v>
      </c>
      <c r="I6" s="51">
        <v>99999.99</v>
      </c>
      <c r="J6" s="49">
        <v>7.0000000000000007E-2</v>
      </c>
    </row>
    <row r="7" spans="1:10" ht="15.75" thickBot="1" x14ac:dyDescent="0.3">
      <c r="A7" s="2"/>
      <c r="B7" s="56"/>
      <c r="C7" s="56"/>
      <c r="D7" s="56"/>
      <c r="E7" s="53"/>
      <c r="F7" s="35"/>
      <c r="G7" s="25"/>
      <c r="H7" s="47">
        <v>100000</v>
      </c>
      <c r="I7" s="52">
        <v>999999.99</v>
      </c>
      <c r="J7" s="49">
        <v>0.1</v>
      </c>
    </row>
    <row r="8" spans="1:10" ht="32.25" customHeight="1" thickBot="1" x14ac:dyDescent="0.3">
      <c r="A8" s="4"/>
      <c r="B8" s="44" t="s">
        <v>5</v>
      </c>
      <c r="C8" s="44" t="s">
        <v>6</v>
      </c>
      <c r="D8" s="44" t="s">
        <v>48</v>
      </c>
      <c r="E8" s="44" t="s">
        <v>7</v>
      </c>
      <c r="F8" s="42" t="s">
        <v>8</v>
      </c>
      <c r="G8" s="42" t="s">
        <v>9</v>
      </c>
      <c r="H8" s="42" t="s">
        <v>10</v>
      </c>
      <c r="I8" s="42" t="s">
        <v>11</v>
      </c>
      <c r="J8" s="42" t="s">
        <v>12</v>
      </c>
    </row>
    <row r="9" spans="1:10" x14ac:dyDescent="0.25">
      <c r="A9" s="1"/>
      <c r="B9" s="26">
        <f ca="1">TODAY()-(25)</f>
        <v>45926</v>
      </c>
      <c r="C9" s="27" t="s">
        <v>13</v>
      </c>
      <c r="D9" s="27" t="s">
        <v>14</v>
      </c>
      <c r="E9" s="28">
        <v>2000</v>
      </c>
      <c r="F9" s="43" t="s">
        <v>21</v>
      </c>
      <c r="G9" s="29">
        <f t="shared" ref="G9:G29" si="0">LOOKUP($E9,RateTable)</f>
        <v>0.05</v>
      </c>
      <c r="H9" s="30">
        <f t="shared" ref="H9:H29" si="1">G9*E9</f>
        <v>100</v>
      </c>
      <c r="I9" s="31">
        <v>0</v>
      </c>
      <c r="J9" s="31">
        <f t="shared" ref="J9:J29" si="2">H9-I9</f>
        <v>100</v>
      </c>
    </row>
    <row r="10" spans="1:10" x14ac:dyDescent="0.25">
      <c r="A10" s="1"/>
      <c r="B10" s="5">
        <f ca="1">TODAY()-(21)</f>
        <v>45930</v>
      </c>
      <c r="C10" s="6" t="s">
        <v>13</v>
      </c>
      <c r="D10" s="6" t="s">
        <v>16</v>
      </c>
      <c r="E10" s="7">
        <v>450</v>
      </c>
      <c r="F10" s="38" t="s">
        <v>17</v>
      </c>
      <c r="G10" s="8">
        <f t="shared" si="0"/>
        <v>0.04</v>
      </c>
      <c r="H10" s="9">
        <f t="shared" si="1"/>
        <v>18</v>
      </c>
      <c r="I10" s="31">
        <v>0</v>
      </c>
      <c r="J10" s="10">
        <f t="shared" si="2"/>
        <v>18</v>
      </c>
    </row>
    <row r="11" spans="1:10" x14ac:dyDescent="0.25">
      <c r="A11" s="1"/>
      <c r="B11" s="5">
        <f ca="1">TODAY()-(16)</f>
        <v>45935</v>
      </c>
      <c r="C11" s="6" t="s">
        <v>13</v>
      </c>
      <c r="D11" s="6" t="s">
        <v>18</v>
      </c>
      <c r="E11" s="7">
        <v>12500</v>
      </c>
      <c r="F11" s="38" t="s">
        <v>15</v>
      </c>
      <c r="G11" s="8">
        <f t="shared" si="0"/>
        <v>0.06</v>
      </c>
      <c r="H11" s="9">
        <f t="shared" si="1"/>
        <v>750</v>
      </c>
      <c r="I11" s="31">
        <v>0</v>
      </c>
      <c r="J11" s="10">
        <f t="shared" si="2"/>
        <v>750</v>
      </c>
    </row>
    <row r="12" spans="1:10" x14ac:dyDescent="0.25">
      <c r="A12" s="1"/>
      <c r="B12" s="5">
        <f ca="1">TODAY()-(7)</f>
        <v>45944</v>
      </c>
      <c r="C12" s="6" t="s">
        <v>13</v>
      </c>
      <c r="D12" s="6" t="s">
        <v>20</v>
      </c>
      <c r="E12" s="7">
        <v>125000</v>
      </c>
      <c r="F12" s="38" t="s">
        <v>19</v>
      </c>
      <c r="G12" s="8">
        <f t="shared" si="0"/>
        <v>0.1</v>
      </c>
      <c r="H12" s="9">
        <f t="shared" si="1"/>
        <v>12500</v>
      </c>
      <c r="I12" s="31">
        <v>0</v>
      </c>
      <c r="J12" s="10">
        <f t="shared" si="2"/>
        <v>12500</v>
      </c>
    </row>
    <row r="13" spans="1:10" x14ac:dyDescent="0.25">
      <c r="A13" s="1"/>
      <c r="B13" s="5">
        <f ca="1">TODAY()-(2)</f>
        <v>45949</v>
      </c>
      <c r="C13" s="6" t="s">
        <v>13</v>
      </c>
      <c r="D13" s="6" t="s">
        <v>22</v>
      </c>
      <c r="E13" s="7">
        <v>45250</v>
      </c>
      <c r="F13" s="38" t="s">
        <v>21</v>
      </c>
      <c r="G13" s="8">
        <f t="shared" si="0"/>
        <v>0.06</v>
      </c>
      <c r="H13" s="9">
        <f t="shared" si="1"/>
        <v>2715</v>
      </c>
      <c r="I13" s="31">
        <v>0</v>
      </c>
      <c r="J13" s="10">
        <f t="shared" si="2"/>
        <v>2715</v>
      </c>
    </row>
    <row r="14" spans="1:10" x14ac:dyDescent="0.25">
      <c r="A14" s="1"/>
      <c r="B14" s="5">
        <f ca="1">TODAY()-(25)</f>
        <v>45926</v>
      </c>
      <c r="C14" s="6" t="s">
        <v>23</v>
      </c>
      <c r="D14" s="6" t="s">
        <v>24</v>
      </c>
      <c r="E14" s="7">
        <v>22500</v>
      </c>
      <c r="F14" s="38" t="s">
        <v>17</v>
      </c>
      <c r="G14" s="8">
        <f t="shared" si="0"/>
        <v>0.06</v>
      </c>
      <c r="H14" s="9">
        <f t="shared" si="1"/>
        <v>1350</v>
      </c>
      <c r="I14" s="31">
        <v>0</v>
      </c>
      <c r="J14" s="10">
        <f t="shared" si="2"/>
        <v>1350</v>
      </c>
    </row>
    <row r="15" spans="1:10" x14ac:dyDescent="0.25">
      <c r="A15" s="1"/>
      <c r="B15" s="5">
        <f ca="1">TODAY()-(21)</f>
        <v>45930</v>
      </c>
      <c r="C15" s="6" t="s">
        <v>23</v>
      </c>
      <c r="D15" s="6" t="s">
        <v>25</v>
      </c>
      <c r="E15" s="7">
        <v>9000</v>
      </c>
      <c r="F15" s="38" t="s">
        <v>15</v>
      </c>
      <c r="G15" s="8">
        <f t="shared" si="0"/>
        <v>0.05</v>
      </c>
      <c r="H15" s="9">
        <f t="shared" si="1"/>
        <v>450</v>
      </c>
      <c r="I15" s="31">
        <v>0</v>
      </c>
      <c r="J15" s="10">
        <f t="shared" si="2"/>
        <v>450</v>
      </c>
    </row>
    <row r="16" spans="1:10" x14ac:dyDescent="0.25">
      <c r="A16" s="1"/>
      <c r="B16" s="5">
        <f ca="1">TODAY()-(16)</f>
        <v>45935</v>
      </c>
      <c r="C16" s="6" t="s">
        <v>23</v>
      </c>
      <c r="D16" s="6" t="s">
        <v>26</v>
      </c>
      <c r="E16" s="7">
        <v>65250</v>
      </c>
      <c r="F16" s="38" t="s">
        <v>19</v>
      </c>
      <c r="G16" s="8">
        <f t="shared" si="0"/>
        <v>7.0000000000000007E-2</v>
      </c>
      <c r="H16" s="9">
        <f t="shared" si="1"/>
        <v>4567.5</v>
      </c>
      <c r="I16" s="31">
        <v>0</v>
      </c>
      <c r="J16" s="10">
        <f t="shared" si="2"/>
        <v>4567.5</v>
      </c>
    </row>
    <row r="17" spans="1:10" x14ac:dyDescent="0.25">
      <c r="A17" s="1"/>
      <c r="B17" s="5">
        <f ca="1">TODAY()-(7)</f>
        <v>45944</v>
      </c>
      <c r="C17" s="6" t="s">
        <v>23</v>
      </c>
      <c r="D17" s="6" t="s">
        <v>27</v>
      </c>
      <c r="E17" s="7">
        <v>5500</v>
      </c>
      <c r="F17" s="38" t="s">
        <v>15</v>
      </c>
      <c r="G17" s="8">
        <f t="shared" si="0"/>
        <v>0.05</v>
      </c>
      <c r="H17" s="9">
        <f t="shared" si="1"/>
        <v>275</v>
      </c>
      <c r="I17" s="31">
        <v>0</v>
      </c>
      <c r="J17" s="10">
        <f t="shared" si="2"/>
        <v>275</v>
      </c>
    </row>
    <row r="18" spans="1:10" x14ac:dyDescent="0.25">
      <c r="A18" s="1"/>
      <c r="B18" s="5">
        <f ca="1">TODAY()-(2)</f>
        <v>45949</v>
      </c>
      <c r="C18" s="6" t="s">
        <v>23</v>
      </c>
      <c r="D18" s="6" t="s">
        <v>28</v>
      </c>
      <c r="E18" s="7">
        <v>4795</v>
      </c>
      <c r="F18" s="38" t="s">
        <v>19</v>
      </c>
      <c r="G18" s="8">
        <f t="shared" si="0"/>
        <v>0.05</v>
      </c>
      <c r="H18" s="9">
        <f t="shared" si="1"/>
        <v>239.75</v>
      </c>
      <c r="I18" s="31">
        <v>0</v>
      </c>
      <c r="J18" s="10">
        <f t="shared" si="2"/>
        <v>239.75</v>
      </c>
    </row>
    <row r="19" spans="1:10" x14ac:dyDescent="0.25">
      <c r="A19" s="1"/>
      <c r="B19" s="5">
        <f ca="1">TODAY()-(2)</f>
        <v>45949</v>
      </c>
      <c r="C19" s="6" t="s">
        <v>23</v>
      </c>
      <c r="D19" s="6" t="s">
        <v>29</v>
      </c>
      <c r="E19" s="7">
        <v>52500</v>
      </c>
      <c r="F19" s="38" t="s">
        <v>21</v>
      </c>
      <c r="G19" s="8">
        <f t="shared" si="0"/>
        <v>7.0000000000000007E-2</v>
      </c>
      <c r="H19" s="9">
        <f t="shared" si="1"/>
        <v>3675.0000000000005</v>
      </c>
      <c r="I19" s="31">
        <v>0</v>
      </c>
      <c r="J19" s="10">
        <f t="shared" si="2"/>
        <v>3675.0000000000005</v>
      </c>
    </row>
    <row r="20" spans="1:10" x14ac:dyDescent="0.25">
      <c r="A20" s="1"/>
      <c r="B20" s="5">
        <f ca="1">TODAY()-(25)</f>
        <v>45926</v>
      </c>
      <c r="C20" s="6" t="s">
        <v>30</v>
      </c>
      <c r="D20" s="6" t="s">
        <v>31</v>
      </c>
      <c r="E20" s="7">
        <v>4900</v>
      </c>
      <c r="F20" s="38" t="s">
        <v>17</v>
      </c>
      <c r="G20" s="8">
        <f t="shared" si="0"/>
        <v>0.05</v>
      </c>
      <c r="H20" s="9">
        <f t="shared" si="1"/>
        <v>245</v>
      </c>
      <c r="I20" s="31">
        <v>0</v>
      </c>
      <c r="J20" s="10">
        <f t="shared" si="2"/>
        <v>245</v>
      </c>
    </row>
    <row r="21" spans="1:10" x14ac:dyDescent="0.25">
      <c r="A21" s="1"/>
      <c r="B21" s="5">
        <f ca="1">TODAY()-(21)</f>
        <v>45930</v>
      </c>
      <c r="C21" s="6" t="s">
        <v>30</v>
      </c>
      <c r="D21" s="6" t="s">
        <v>32</v>
      </c>
      <c r="E21" s="7">
        <v>250</v>
      </c>
      <c r="F21" s="38" t="s">
        <v>15</v>
      </c>
      <c r="G21" s="8">
        <f t="shared" si="0"/>
        <v>0.04</v>
      </c>
      <c r="H21" s="9">
        <f t="shared" si="1"/>
        <v>10</v>
      </c>
      <c r="I21" s="31">
        <v>0</v>
      </c>
      <c r="J21" s="10">
        <f t="shared" si="2"/>
        <v>10</v>
      </c>
    </row>
    <row r="22" spans="1:10" x14ac:dyDescent="0.25">
      <c r="A22" s="1"/>
      <c r="B22" s="5">
        <f ca="1">TODAY()-(16)</f>
        <v>45935</v>
      </c>
      <c r="C22" s="6" t="s">
        <v>30</v>
      </c>
      <c r="D22" s="6" t="s">
        <v>33</v>
      </c>
      <c r="E22" s="7">
        <v>357000</v>
      </c>
      <c r="F22" s="38" t="s">
        <v>19</v>
      </c>
      <c r="G22" s="8">
        <f t="shared" si="0"/>
        <v>0.1</v>
      </c>
      <c r="H22" s="9">
        <f t="shared" si="1"/>
        <v>35700</v>
      </c>
      <c r="I22" s="31">
        <v>0</v>
      </c>
      <c r="J22" s="10">
        <f t="shared" si="2"/>
        <v>35700</v>
      </c>
    </row>
    <row r="23" spans="1:10" x14ac:dyDescent="0.25">
      <c r="A23" s="1"/>
      <c r="B23" s="5">
        <f ca="1">TODAY()-(7)</f>
        <v>45944</v>
      </c>
      <c r="C23" s="6" t="s">
        <v>30</v>
      </c>
      <c r="D23" s="6" t="s">
        <v>34</v>
      </c>
      <c r="E23" s="7">
        <v>125000</v>
      </c>
      <c r="F23" s="38" t="s">
        <v>21</v>
      </c>
      <c r="G23" s="8">
        <f t="shared" si="0"/>
        <v>0.1</v>
      </c>
      <c r="H23" s="9">
        <f t="shared" si="1"/>
        <v>12500</v>
      </c>
      <c r="I23" s="31">
        <v>0</v>
      </c>
      <c r="J23" s="10">
        <f t="shared" si="2"/>
        <v>12500</v>
      </c>
    </row>
    <row r="24" spans="1:10" x14ac:dyDescent="0.25">
      <c r="A24" s="1"/>
      <c r="B24" s="5">
        <f ca="1">TODAY()-(2)</f>
        <v>45949</v>
      </c>
      <c r="C24" s="6" t="s">
        <v>30</v>
      </c>
      <c r="D24" s="6" t="s">
        <v>35</v>
      </c>
      <c r="E24" s="7">
        <v>68500</v>
      </c>
      <c r="F24" s="38" t="s">
        <v>17</v>
      </c>
      <c r="G24" s="8">
        <f t="shared" si="0"/>
        <v>7.0000000000000007E-2</v>
      </c>
      <c r="H24" s="9">
        <f t="shared" si="1"/>
        <v>4795.0000000000009</v>
      </c>
      <c r="I24" s="31">
        <v>0</v>
      </c>
      <c r="J24" s="10">
        <f t="shared" si="2"/>
        <v>4795.0000000000009</v>
      </c>
    </row>
    <row r="25" spans="1:10" x14ac:dyDescent="0.25">
      <c r="A25" s="1"/>
      <c r="B25" s="5">
        <f ca="1">TODAY()-(25)</f>
        <v>45926</v>
      </c>
      <c r="C25" s="6" t="s">
        <v>36</v>
      </c>
      <c r="D25" s="6" t="s">
        <v>37</v>
      </c>
      <c r="E25" s="7">
        <v>12500</v>
      </c>
      <c r="F25" s="38" t="s">
        <v>15</v>
      </c>
      <c r="G25" s="8">
        <f t="shared" si="0"/>
        <v>0.06</v>
      </c>
      <c r="H25" s="9">
        <f t="shared" si="1"/>
        <v>750</v>
      </c>
      <c r="I25" s="31">
        <v>0</v>
      </c>
      <c r="J25" s="10">
        <f t="shared" si="2"/>
        <v>750</v>
      </c>
    </row>
    <row r="26" spans="1:10" x14ac:dyDescent="0.25">
      <c r="A26" s="1"/>
      <c r="B26" s="5">
        <f ca="1">TODAY()-(21)</f>
        <v>45930</v>
      </c>
      <c r="C26" s="6" t="s">
        <v>36</v>
      </c>
      <c r="D26" s="6" t="s">
        <v>38</v>
      </c>
      <c r="E26" s="7">
        <v>2500</v>
      </c>
      <c r="F26" s="38" t="s">
        <v>19</v>
      </c>
      <c r="G26" s="8">
        <f t="shared" si="0"/>
        <v>0.05</v>
      </c>
      <c r="H26" s="9">
        <f t="shared" si="1"/>
        <v>125</v>
      </c>
      <c r="I26" s="31">
        <v>0</v>
      </c>
      <c r="J26" s="10">
        <f t="shared" si="2"/>
        <v>125</v>
      </c>
    </row>
    <row r="27" spans="1:10" x14ac:dyDescent="0.25">
      <c r="A27" s="1"/>
      <c r="B27" s="5">
        <f ca="1">TODAY()-(16)</f>
        <v>45935</v>
      </c>
      <c r="C27" s="6" t="s">
        <v>36</v>
      </c>
      <c r="D27" s="6" t="s">
        <v>39</v>
      </c>
      <c r="E27" s="7">
        <v>375</v>
      </c>
      <c r="F27" s="38" t="s">
        <v>15</v>
      </c>
      <c r="G27" s="8">
        <f t="shared" si="0"/>
        <v>0.04</v>
      </c>
      <c r="H27" s="9">
        <f t="shared" si="1"/>
        <v>15</v>
      </c>
      <c r="I27" s="31">
        <v>0</v>
      </c>
      <c r="J27" s="10">
        <f t="shared" si="2"/>
        <v>15</v>
      </c>
    </row>
    <row r="28" spans="1:10" x14ac:dyDescent="0.25">
      <c r="A28" s="1"/>
      <c r="B28" s="5">
        <f ca="1">TODAY()-(7)</f>
        <v>45944</v>
      </c>
      <c r="C28" s="6" t="s">
        <v>36</v>
      </c>
      <c r="D28" s="6" t="s">
        <v>40</v>
      </c>
      <c r="E28" s="7">
        <v>22500</v>
      </c>
      <c r="F28" s="38" t="s">
        <v>15</v>
      </c>
      <c r="G28" s="8">
        <f t="shared" si="0"/>
        <v>0.06</v>
      </c>
      <c r="H28" s="9">
        <f t="shared" si="1"/>
        <v>1350</v>
      </c>
      <c r="I28" s="31">
        <v>0</v>
      </c>
      <c r="J28" s="10">
        <f t="shared" si="2"/>
        <v>1350</v>
      </c>
    </row>
    <row r="29" spans="1:10" x14ac:dyDescent="0.25">
      <c r="A29" s="1"/>
      <c r="B29" s="5">
        <f ca="1">TODAY()-(2)</f>
        <v>45949</v>
      </c>
      <c r="C29" s="6" t="s">
        <v>36</v>
      </c>
      <c r="D29" s="6" t="s">
        <v>41</v>
      </c>
      <c r="E29" s="7">
        <v>32500</v>
      </c>
      <c r="F29" s="38" t="s">
        <v>21</v>
      </c>
      <c r="G29" s="8">
        <f t="shared" si="0"/>
        <v>0.06</v>
      </c>
      <c r="H29" s="9">
        <f t="shared" si="1"/>
        <v>1950</v>
      </c>
      <c r="I29" s="31">
        <v>0</v>
      </c>
      <c r="J29" s="10">
        <f t="shared" si="2"/>
        <v>1950</v>
      </c>
    </row>
    <row r="30" spans="1:10" x14ac:dyDescent="0.25">
      <c r="A30" s="1"/>
      <c r="B30" s="1"/>
      <c r="C30" s="11"/>
      <c r="D30" s="12" t="s">
        <v>42</v>
      </c>
      <c r="E30" s="39">
        <f>SUM(E9:E29)</f>
        <v>970770</v>
      </c>
      <c r="F30" s="40"/>
      <c r="G30" s="41"/>
      <c r="H30" s="39">
        <f>SUM(H9:H29)</f>
        <v>84080.25</v>
      </c>
      <c r="I30" s="39">
        <f>SUM(I9:I29)</f>
        <v>0</v>
      </c>
      <c r="J30" s="39">
        <f>SUM(J9:J29)</f>
        <v>84080.25</v>
      </c>
    </row>
    <row r="31" spans="1:10" x14ac:dyDescent="0.25">
      <c r="A31" s="1"/>
      <c r="B31" s="1"/>
      <c r="C31" s="11"/>
      <c r="D31" s="11"/>
      <c r="E31" s="11"/>
      <c r="F31" s="36"/>
      <c r="G31" s="1"/>
      <c r="H31" s="1"/>
      <c r="I31" s="1"/>
      <c r="J31" s="1"/>
    </row>
  </sheetData>
  <mergeCells count="9">
    <mergeCell ref="F6:G6"/>
    <mergeCell ref="B7:D7"/>
    <mergeCell ref="E1:E2"/>
    <mergeCell ref="F1:G2"/>
    <mergeCell ref="H1:J1"/>
    <mergeCell ref="F3:G3"/>
    <mergeCell ref="F4:G4"/>
    <mergeCell ref="F5:G5"/>
    <mergeCell ref="B1:D6"/>
  </mergeCells>
  <conditionalFormatting sqref="H2:J7">
    <cfRule type="expression" dxfId="2" priority="3" stopIfTrue="1">
      <formula>MOD(ROW(),2)</formula>
    </cfRule>
  </conditionalFormatting>
  <conditionalFormatting sqref="B8:J9 B11:E29 F10:F29 G11:H29 B10:H10 I10:J29">
    <cfRule type="expression" dxfId="1" priority="2" stopIfTrue="1">
      <formula>MOD(ROW(),2)</formula>
    </cfRule>
  </conditionalFormatting>
  <conditionalFormatting sqref="F11:F30">
    <cfRule type="expression" dxfId="0" priority="1" stopIfTrue="1">
      <formula>MOD(ROW(),2)</formula>
    </cfRule>
  </conditionalFormatting>
  <printOptions horizontalCentered="1"/>
  <pageMargins left="0.45" right="0.45" top="1.5" bottom="0.75" header="0.3" footer="0.3"/>
  <pageSetup orientation="landscape" r:id="rId1"/>
  <headerFooter>
    <oddHeader>&amp;L&amp;G</oddHeader>
    <oddFooter>&amp;CVist us at Https://OneClick.Nirvaha.com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workbookViewId="0">
      <selection activeCell="B4" sqref="B4"/>
    </sheetView>
  </sheetViews>
  <sheetFormatPr baseColWidth="10" defaultRowHeight="15" x14ac:dyDescent="0.25"/>
  <cols>
    <col min="1" max="1" width="2.85546875" customWidth="1"/>
    <col min="2" max="2" width="28.140625" bestFit="1" customWidth="1"/>
    <col min="3" max="6" width="14" bestFit="1" customWidth="1"/>
    <col min="7" max="7" width="11.5703125" customWidth="1"/>
    <col min="8" max="256" width="9.140625" customWidth="1"/>
  </cols>
  <sheetData>
    <row r="1" spans="2:7" s="13" customFormat="1" x14ac:dyDescent="0.25"/>
    <row r="2" spans="2:7" x14ac:dyDescent="0.25">
      <c r="B2" s="69" t="s">
        <v>46</v>
      </c>
      <c r="C2" s="69"/>
      <c r="D2" s="70" t="s">
        <v>54</v>
      </c>
      <c r="E2" s="70"/>
      <c r="F2" s="70"/>
      <c r="G2" s="70"/>
    </row>
    <row r="3" spans="2:7" s="13" customFormat="1" x14ac:dyDescent="0.25">
      <c r="B3" s="22"/>
      <c r="C3" s="22"/>
      <c r="D3" s="22"/>
      <c r="E3" s="22"/>
      <c r="F3" s="22"/>
      <c r="G3" s="22"/>
    </row>
    <row r="4" spans="2:7" x14ac:dyDescent="0.25">
      <c r="B4" s="23" t="s">
        <v>45</v>
      </c>
      <c r="C4" s="23" t="s">
        <v>6</v>
      </c>
    </row>
    <row r="5" spans="2:7" x14ac:dyDescent="0.25">
      <c r="B5" s="23" t="s">
        <v>8</v>
      </c>
      <c r="C5" s="13" t="s">
        <v>13</v>
      </c>
      <c r="D5" s="13" t="s">
        <v>23</v>
      </c>
      <c r="E5" s="13" t="s">
        <v>30</v>
      </c>
      <c r="F5" s="13" t="s">
        <v>36</v>
      </c>
      <c r="G5" s="13" t="s">
        <v>44</v>
      </c>
    </row>
    <row r="6" spans="2:7" x14ac:dyDescent="0.25">
      <c r="B6" s="13" t="s">
        <v>21</v>
      </c>
      <c r="C6" s="24">
        <v>2815</v>
      </c>
      <c r="D6" s="24">
        <v>3675.0000000000005</v>
      </c>
      <c r="E6" s="24">
        <v>12500</v>
      </c>
      <c r="F6" s="24">
        <v>1950</v>
      </c>
      <c r="G6" s="24">
        <v>20940</v>
      </c>
    </row>
    <row r="7" spans="2:7" x14ac:dyDescent="0.25">
      <c r="B7" s="13" t="s">
        <v>17</v>
      </c>
      <c r="C7" s="24">
        <v>18</v>
      </c>
      <c r="D7" s="24">
        <v>1350</v>
      </c>
      <c r="E7" s="24">
        <v>5040.0000000000009</v>
      </c>
      <c r="F7" s="24"/>
      <c r="G7" s="24">
        <v>6408.0000000000009</v>
      </c>
    </row>
    <row r="8" spans="2:7" x14ac:dyDescent="0.25">
      <c r="B8" s="13" t="s">
        <v>15</v>
      </c>
      <c r="C8" s="24">
        <v>750</v>
      </c>
      <c r="D8" s="24">
        <v>725</v>
      </c>
      <c r="E8" s="24">
        <v>10</v>
      </c>
      <c r="F8" s="24">
        <v>2115</v>
      </c>
      <c r="G8" s="24">
        <v>3600</v>
      </c>
    </row>
    <row r="9" spans="2:7" x14ac:dyDescent="0.25">
      <c r="B9" s="13" t="s">
        <v>19</v>
      </c>
      <c r="C9" s="24">
        <v>12500</v>
      </c>
      <c r="D9" s="24">
        <v>4807.25</v>
      </c>
      <c r="E9" s="24">
        <v>35700</v>
      </c>
      <c r="F9" s="24">
        <v>125</v>
      </c>
      <c r="G9" s="24">
        <v>53132.25</v>
      </c>
    </row>
    <row r="10" spans="2:7" x14ac:dyDescent="0.25">
      <c r="B10" s="13" t="s">
        <v>44</v>
      </c>
      <c r="C10" s="24">
        <v>16083</v>
      </c>
      <c r="D10" s="24">
        <v>10557.25</v>
      </c>
      <c r="E10" s="24">
        <v>53250</v>
      </c>
      <c r="F10" s="24">
        <v>4190</v>
      </c>
      <c r="G10" s="24">
        <v>84080.25</v>
      </c>
    </row>
  </sheetData>
  <mergeCells count="2">
    <mergeCell ref="B2:C2"/>
    <mergeCell ref="D2:G2"/>
  </mergeCell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3"/>
  <sheetViews>
    <sheetView workbookViewId="0">
      <selection activeCell="E11" sqref="E11"/>
    </sheetView>
  </sheetViews>
  <sheetFormatPr baseColWidth="10" defaultRowHeight="15" x14ac:dyDescent="0.25"/>
  <cols>
    <col min="1" max="1" width="3.140625" customWidth="1"/>
    <col min="2" max="2" width="3.28515625" customWidth="1"/>
    <col min="3" max="3" width="6" customWidth="1"/>
    <col min="4" max="4" width="27.28515625" customWidth="1"/>
    <col min="5" max="5" width="38.28515625" customWidth="1"/>
    <col min="6" max="256" width="9.140625" customWidth="1"/>
  </cols>
  <sheetData>
    <row r="1" spans="2:5" ht="18.75" x14ac:dyDescent="0.3">
      <c r="B1" s="13"/>
      <c r="C1" s="14"/>
      <c r="D1" s="32"/>
      <c r="E1" s="32"/>
    </row>
    <row r="2" spans="2:5" x14ac:dyDescent="0.25">
      <c r="B2" s="15"/>
      <c r="C2" s="16" t="s">
        <v>43</v>
      </c>
      <c r="D2" s="17" t="s">
        <v>52</v>
      </c>
      <c r="E2" s="18" t="s">
        <v>53</v>
      </c>
    </row>
    <row r="3" spans="2:5" x14ac:dyDescent="0.25">
      <c r="B3" s="13"/>
      <c r="C3" s="19">
        <v>1</v>
      </c>
      <c r="D3" s="34" t="s">
        <v>21</v>
      </c>
      <c r="E3" s="33"/>
    </row>
    <row r="4" spans="2:5" x14ac:dyDescent="0.25">
      <c r="B4" s="13"/>
      <c r="C4" s="19">
        <f>+C3+1</f>
        <v>2</v>
      </c>
      <c r="D4" s="34" t="s">
        <v>17</v>
      </c>
      <c r="E4" s="33"/>
    </row>
    <row r="5" spans="2:5" x14ac:dyDescent="0.25">
      <c r="B5" s="13"/>
      <c r="C5" s="19">
        <f>+C4+1</f>
        <v>3</v>
      </c>
      <c r="D5" s="34" t="s">
        <v>15</v>
      </c>
      <c r="E5" s="33"/>
    </row>
    <row r="6" spans="2:5" s="13" customFormat="1" x14ac:dyDescent="0.25">
      <c r="C6" s="19">
        <f>+C5+1</f>
        <v>4</v>
      </c>
      <c r="D6" s="34" t="s">
        <v>19</v>
      </c>
      <c r="E6" s="33"/>
    </row>
    <row r="7" spans="2:5" x14ac:dyDescent="0.25">
      <c r="B7" s="13"/>
      <c r="C7" s="19">
        <f t="shared" ref="C7:C32" si="0">+C6+1</f>
        <v>5</v>
      </c>
      <c r="D7" s="34"/>
      <c r="E7" s="33"/>
    </row>
    <row r="8" spans="2:5" x14ac:dyDescent="0.25">
      <c r="B8" s="13"/>
      <c r="C8" s="19">
        <f t="shared" si="0"/>
        <v>6</v>
      </c>
      <c r="D8" s="20"/>
      <c r="E8" s="19"/>
    </row>
    <row r="9" spans="2:5" x14ac:dyDescent="0.25">
      <c r="B9" s="13"/>
      <c r="C9" s="19">
        <f t="shared" si="0"/>
        <v>7</v>
      </c>
      <c r="D9" s="20"/>
      <c r="E9" s="19"/>
    </row>
    <row r="10" spans="2:5" x14ac:dyDescent="0.25">
      <c r="B10" s="13"/>
      <c r="C10" s="19">
        <f t="shared" si="0"/>
        <v>8</v>
      </c>
      <c r="D10" s="21"/>
      <c r="E10" s="19"/>
    </row>
    <row r="11" spans="2:5" ht="15.75" customHeight="1" x14ac:dyDescent="0.25">
      <c r="B11" s="13"/>
      <c r="C11" s="19">
        <f t="shared" si="0"/>
        <v>9</v>
      </c>
      <c r="D11" s="21"/>
      <c r="E11" s="19"/>
    </row>
    <row r="12" spans="2:5" s="13" customFormat="1" x14ac:dyDescent="0.25">
      <c r="C12" s="19">
        <f t="shared" si="0"/>
        <v>10</v>
      </c>
      <c r="D12" s="21"/>
      <c r="E12" s="19"/>
    </row>
    <row r="13" spans="2:5" s="13" customFormat="1" x14ac:dyDescent="0.25">
      <c r="C13" s="19">
        <f t="shared" si="0"/>
        <v>11</v>
      </c>
      <c r="D13" s="21"/>
      <c r="E13" s="19"/>
    </row>
    <row r="14" spans="2:5" x14ac:dyDescent="0.25">
      <c r="B14" s="13"/>
      <c r="C14" s="19">
        <f t="shared" si="0"/>
        <v>12</v>
      </c>
      <c r="D14" s="19"/>
      <c r="E14" s="19"/>
    </row>
    <row r="15" spans="2:5" x14ac:dyDescent="0.25">
      <c r="B15" s="13"/>
      <c r="C15" s="19">
        <f t="shared" si="0"/>
        <v>13</v>
      </c>
      <c r="D15" s="19"/>
      <c r="E15" s="19"/>
    </row>
    <row r="16" spans="2:5" ht="15" customHeight="1" x14ac:dyDescent="0.25">
      <c r="B16" s="13"/>
      <c r="C16" s="19">
        <f t="shared" si="0"/>
        <v>14</v>
      </c>
      <c r="D16" s="19"/>
      <c r="E16" s="19"/>
    </row>
    <row r="17" spans="2:5" s="13" customFormat="1" ht="15" customHeight="1" x14ac:dyDescent="0.25">
      <c r="C17" s="19">
        <f t="shared" si="0"/>
        <v>15</v>
      </c>
      <c r="D17" s="19"/>
      <c r="E17" s="19"/>
    </row>
    <row r="18" spans="2:5" s="13" customFormat="1" x14ac:dyDescent="0.25">
      <c r="C18" s="19">
        <f t="shared" si="0"/>
        <v>16</v>
      </c>
      <c r="D18" s="19"/>
      <c r="E18" s="19"/>
    </row>
    <row r="19" spans="2:5" x14ac:dyDescent="0.25">
      <c r="B19" s="13"/>
      <c r="C19" s="19">
        <f t="shared" si="0"/>
        <v>17</v>
      </c>
      <c r="D19" s="19"/>
      <c r="E19" s="19"/>
    </row>
    <row r="20" spans="2:5" x14ac:dyDescent="0.25">
      <c r="B20" s="13"/>
      <c r="C20" s="19">
        <f t="shared" si="0"/>
        <v>18</v>
      </c>
      <c r="D20" s="19"/>
      <c r="E20" s="19"/>
    </row>
    <row r="21" spans="2:5" s="13" customFormat="1" x14ac:dyDescent="0.25">
      <c r="C21" s="19">
        <f t="shared" si="0"/>
        <v>19</v>
      </c>
      <c r="D21" s="19"/>
      <c r="E21" s="19"/>
    </row>
    <row r="22" spans="2:5" s="13" customFormat="1" x14ac:dyDescent="0.25">
      <c r="C22" s="19">
        <f>+C20+1</f>
        <v>19</v>
      </c>
      <c r="D22" s="19"/>
      <c r="E22" s="19"/>
    </row>
    <row r="23" spans="2:5" x14ac:dyDescent="0.25">
      <c r="B23" s="13"/>
      <c r="C23" s="19">
        <f t="shared" si="0"/>
        <v>20</v>
      </c>
      <c r="D23" s="19"/>
      <c r="E23" s="19"/>
    </row>
    <row r="24" spans="2:5" x14ac:dyDescent="0.25">
      <c r="B24" s="13"/>
      <c r="C24" s="19">
        <f t="shared" si="0"/>
        <v>21</v>
      </c>
      <c r="D24" s="19"/>
      <c r="E24" s="19"/>
    </row>
    <row r="25" spans="2:5" x14ac:dyDescent="0.25">
      <c r="B25" s="13"/>
      <c r="C25" s="19">
        <f t="shared" si="0"/>
        <v>22</v>
      </c>
      <c r="D25" s="19"/>
      <c r="E25" s="19"/>
    </row>
    <row r="26" spans="2:5" x14ac:dyDescent="0.25">
      <c r="B26" s="13"/>
      <c r="C26" s="19">
        <f t="shared" si="0"/>
        <v>23</v>
      </c>
      <c r="D26" s="19"/>
      <c r="E26" s="19"/>
    </row>
    <row r="27" spans="2:5" x14ac:dyDescent="0.25">
      <c r="B27" s="13"/>
      <c r="C27" s="19">
        <f t="shared" si="0"/>
        <v>24</v>
      </c>
      <c r="D27" s="19"/>
      <c r="E27" s="19"/>
    </row>
    <row r="28" spans="2:5" x14ac:dyDescent="0.25">
      <c r="B28" s="13"/>
      <c r="C28" s="19">
        <f t="shared" si="0"/>
        <v>25</v>
      </c>
      <c r="D28" s="19"/>
      <c r="E28" s="19"/>
    </row>
    <row r="29" spans="2:5" x14ac:dyDescent="0.25">
      <c r="B29" s="13"/>
      <c r="C29" s="19">
        <f t="shared" si="0"/>
        <v>26</v>
      </c>
      <c r="D29" s="19"/>
      <c r="E29" s="19"/>
    </row>
    <row r="30" spans="2:5" x14ac:dyDescent="0.25">
      <c r="B30" s="13"/>
      <c r="C30" s="19">
        <f t="shared" si="0"/>
        <v>27</v>
      </c>
      <c r="D30" s="19"/>
      <c r="E30" s="19"/>
    </row>
    <row r="31" spans="2:5" x14ac:dyDescent="0.25">
      <c r="B31" s="13"/>
      <c r="C31" s="19">
        <f t="shared" si="0"/>
        <v>28</v>
      </c>
      <c r="D31" s="19"/>
      <c r="E31" s="19"/>
    </row>
    <row r="32" spans="2:5" x14ac:dyDescent="0.25">
      <c r="B32" s="13"/>
      <c r="C32" s="19">
        <f t="shared" si="0"/>
        <v>29</v>
      </c>
      <c r="D32" s="19"/>
      <c r="E32" s="19"/>
    </row>
    <row r="33" spans="2:5" x14ac:dyDescent="0.25">
      <c r="B33" s="13"/>
      <c r="C33" s="19">
        <v>9999</v>
      </c>
      <c r="D33" s="19"/>
      <c r="E33" s="19"/>
    </row>
  </sheetData>
  <pageMargins left="0.7" right="0.7" top="0.75" bottom="0.75" header="0.3" footer="0.3"/>
  <pageSetup orientation="portrait" r:id="rId1"/>
  <ignoredErrors>
    <ignoredError sqref="C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Sales Report</vt:lpstr>
      <vt:lpstr>Pivot Table</vt:lpstr>
      <vt:lpstr>Instructions and notes</vt:lpstr>
      <vt:lpstr>RateTable</vt:lpstr>
      <vt:lpstr>'Sales Report'!Zone_d_impression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Commission By Revenue</dc:title>
  <dc:creator>Nirvaha</dc:creator>
  <cp:keywords>commissions templates, sales commissions, excel templates, sales management, OneClick Commissions, compensation sales</cp:keywords>
  <dc:description>Powered by Nirvaha</dc:description>
  <cp:lastModifiedBy>Admin</cp:lastModifiedBy>
  <cp:lastPrinted>2011-03-21T22:12:51Z</cp:lastPrinted>
  <dcterms:created xsi:type="dcterms:W3CDTF">2011-03-15T02:43:21Z</dcterms:created>
  <dcterms:modified xsi:type="dcterms:W3CDTF">2025-10-21T20:12:47Z</dcterms:modified>
  <cp:category>Commissions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neClick-TabPrimary">
    <vt:lpwstr>-N/A-</vt:lpwstr>
  </property>
  <property fmtid="{D5CDD505-2E9C-101B-9397-08002B2CF9AE}" pid="3" name="OneClick-TabHide">
    <vt:lpwstr>Pivot Table,Instructions and notes</vt:lpwstr>
  </property>
  <property fmtid="{D5CDD505-2E9C-101B-9397-08002B2CF9AE}" pid="4" name="OneClick-PayeeColumns">
    <vt:lpwstr>Commissioned Salesperson</vt:lpwstr>
  </property>
  <property fmtid="{D5CDD505-2E9C-101B-9397-08002B2CF9AE}" pid="5" name="OneClick-PayeeColumnsExclude">
    <vt:lpwstr>-N/A-</vt:lpwstr>
  </property>
  <property fmtid="{D5CDD505-2E9C-101B-9397-08002B2CF9AE}" pid="6" name="OneClick-Report1Columns">
    <vt:lpwstr>*</vt:lpwstr>
  </property>
  <property fmtid="{D5CDD505-2E9C-101B-9397-08002B2CF9AE}" pid="7" name="OneClick-Report1ColumnsExclude">
    <vt:lpwstr>-N/A-</vt:lpwstr>
  </property>
  <property fmtid="{D5CDD505-2E9C-101B-9397-08002B2CF9AE}" pid="8" name="OneClick-Report2Columns">
    <vt:lpwstr>*</vt:lpwstr>
  </property>
  <property fmtid="{D5CDD505-2E9C-101B-9397-08002B2CF9AE}" pid="9" name="OneClick-Report2ColumnsExclude">
    <vt:lpwstr>-N/A-</vt:lpwstr>
  </property>
  <property fmtid="{D5CDD505-2E9C-101B-9397-08002B2CF9AE}" pid="10" name="OneClick-Report3Columns">
    <vt:lpwstr>*</vt:lpwstr>
  </property>
  <property fmtid="{D5CDD505-2E9C-101B-9397-08002B2CF9AE}" pid="11" name="OneClick-Report3ColumnsExclude">
    <vt:lpwstr>-N/A-</vt:lpwstr>
  </property>
  <property fmtid="{D5CDD505-2E9C-101B-9397-08002B2CF9AE}" pid="12" name="OneClick-SumColumns">
    <vt:lpwstr>Revenue, Commission Amount, Deductions, Commission Payable</vt:lpwstr>
  </property>
  <property fmtid="{D5CDD505-2E9C-101B-9397-08002B2CF9AE}" pid="13" name="OneClick-SumColumnsExclude">
    <vt:lpwstr>Order / Invoice #, Commission Rate</vt:lpwstr>
  </property>
  <property fmtid="{D5CDD505-2E9C-101B-9397-08002B2CF9AE}" pid="14" name="OneClick-HeaderContain">
    <vt:lpwstr>Date, Customer</vt:lpwstr>
  </property>
  <property fmtid="{D5CDD505-2E9C-101B-9397-08002B2CF9AE}" pid="15" name="OneClick-PivotOn">
    <vt:lpwstr>Customer</vt:lpwstr>
  </property>
  <property fmtid="{D5CDD505-2E9C-101B-9397-08002B2CF9AE}" pid="16" name="OneClick-EmailColumn">
    <vt:lpwstr>Instructions and notes!Email Names,Instructions and notes!Email Addresses</vt:lpwstr>
  </property>
  <property fmtid="{D5CDD505-2E9C-101B-9397-08002B2CF9AE}" pid="17" name="OneClick-SortBy">
    <vt:lpwstr>Date, Customer</vt:lpwstr>
  </property>
  <property fmtid="{D5CDD505-2E9C-101B-9397-08002B2CF9AE}" pid="18" name="OneClick-Silent">
    <vt:lpwstr>False</vt:lpwstr>
  </property>
  <property fmtid="{D5CDD505-2E9C-101B-9397-08002B2CF9AE}" pid="19" name="OneClick-OriginallySavedBy">
    <vt:lpwstr>Nirvaha</vt:lpwstr>
  </property>
  <property fmtid="{D5CDD505-2E9C-101B-9397-08002B2CF9AE}" pid="20" name="OneClick-Version">
    <vt:lpwstr>000.010.001</vt:lpwstr>
  </property>
</Properties>
</file>