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 activeTab="6"/>
  </bookViews>
  <sheets>
    <sheet name="Control" sheetId="8" r:id="rId1"/>
    <sheet name="P&amp;L" sheetId="4" r:id="rId2"/>
    <sheet name="Bal" sheetId="5" r:id="rId3"/>
    <sheet name="CF" sheetId="6" r:id="rId4"/>
    <sheet name="COGS" sheetId="2" r:id="rId5"/>
    <sheet name="OH" sheetId="3" r:id="rId6"/>
    <sheet name="Para" sheetId="1" r:id="rId7"/>
  </sheets>
  <definedNames>
    <definedName name="Mo">Para!$B$17</definedName>
    <definedName name="Mos">Para!$AG$4:$AG$28</definedName>
    <definedName name="SAPBEXrevision" hidden="1">1</definedName>
    <definedName name="SAPBEXsysID" hidden="1">"BWP"</definedName>
    <definedName name="SAPBEXwbID" hidden="1">"3V0A6S4303X13TNHNF8L4AXTR"</definedName>
  </definedNames>
  <calcPr calcId="162913"/>
</workbook>
</file>

<file path=xl/calcChain.xml><?xml version="1.0" encoding="utf-8"?>
<calcChain xmlns="http://schemas.openxmlformats.org/spreadsheetml/2006/main">
  <c r="C22" i="5" l="1"/>
  <c r="D22" i="5" s="1"/>
  <c r="E22" i="5"/>
  <c r="F22" i="5"/>
  <c r="G22" i="5" s="1"/>
  <c r="H22" i="5" s="1"/>
  <c r="I22" i="5"/>
  <c r="D27" i="5"/>
  <c r="E27" i="5" s="1"/>
  <c r="D23" i="5"/>
  <c r="E23" i="5" s="1"/>
  <c r="F23" i="5" s="1"/>
  <c r="C15" i="6"/>
  <c r="C11" i="5"/>
  <c r="D11" i="5" s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B29" i="1"/>
  <c r="D29" i="1" s="1"/>
  <c r="B26" i="1"/>
  <c r="B23" i="1"/>
  <c r="B39" i="6"/>
  <c r="C39" i="6"/>
  <c r="D39" i="6"/>
  <c r="E39" i="6"/>
  <c r="F39" i="6"/>
  <c r="B20" i="1"/>
  <c r="C1" i="5"/>
  <c r="C8" i="6"/>
  <c r="D8" i="6"/>
  <c r="E8" i="6"/>
  <c r="F8" i="6"/>
  <c r="G8" i="6"/>
  <c r="H8" i="6"/>
  <c r="I8" i="6"/>
  <c r="J8" i="6"/>
  <c r="D29" i="6" s="1"/>
  <c r="K8" i="6"/>
  <c r="L8" i="6"/>
  <c r="M8" i="6"/>
  <c r="N8" i="6"/>
  <c r="O8" i="6"/>
  <c r="P8" i="6"/>
  <c r="Q8" i="6"/>
  <c r="R8" i="6"/>
  <c r="S8" i="6"/>
  <c r="T8" i="6"/>
  <c r="U8" i="6"/>
  <c r="C12" i="6"/>
  <c r="D12" i="6"/>
  <c r="E12" i="6"/>
  <c r="F12" i="6"/>
  <c r="G12" i="6"/>
  <c r="H12" i="6"/>
  <c r="I12" i="6"/>
  <c r="J12" i="6"/>
  <c r="K12" i="6"/>
  <c r="D33" i="6" s="1"/>
  <c r="L12" i="6"/>
  <c r="M12" i="6"/>
  <c r="N12" i="6"/>
  <c r="O12" i="6"/>
  <c r="P12" i="6"/>
  <c r="Q12" i="6"/>
  <c r="R12" i="6"/>
  <c r="S12" i="6"/>
  <c r="T12" i="6"/>
  <c r="U12" i="6"/>
  <c r="D15" i="6"/>
  <c r="C17" i="6"/>
  <c r="B17" i="6"/>
  <c r="B15" i="6"/>
  <c r="B12" i="6"/>
  <c r="B8" i="6"/>
  <c r="B29" i="6" s="1"/>
  <c r="B43" i="5"/>
  <c r="B42" i="5"/>
  <c r="B8" i="4"/>
  <c r="C8" i="4" s="1"/>
  <c r="G49" i="5"/>
  <c r="F49" i="5"/>
  <c r="E49" i="5"/>
  <c r="D49" i="5"/>
  <c r="C49" i="5"/>
  <c r="B36" i="5"/>
  <c r="B37" i="5"/>
  <c r="B40" i="5" s="1"/>
  <c r="B38" i="5"/>
  <c r="C38" i="5"/>
  <c r="D38" i="5"/>
  <c r="E38" i="5"/>
  <c r="F38" i="5"/>
  <c r="G38" i="5"/>
  <c r="D23" i="1"/>
  <c r="D26" i="1"/>
  <c r="B59" i="5"/>
  <c r="B61" i="5" s="1"/>
  <c r="B58" i="5"/>
  <c r="B54" i="5"/>
  <c r="B53" i="5"/>
  <c r="B49" i="5"/>
  <c r="B48" i="5"/>
  <c r="B35" i="5"/>
  <c r="A36" i="5"/>
  <c r="A37" i="5"/>
  <c r="A38" i="5"/>
  <c r="A40" i="5"/>
  <c r="A42" i="5"/>
  <c r="A43" i="5"/>
  <c r="A44" i="5"/>
  <c r="A46" i="5"/>
  <c r="A48" i="5"/>
  <c r="A49" i="5"/>
  <c r="A51" i="5"/>
  <c r="A53" i="5"/>
  <c r="A54" i="5"/>
  <c r="A56" i="5"/>
  <c r="A58" i="5"/>
  <c r="A59" i="5"/>
  <c r="A61" i="5"/>
  <c r="A63" i="5"/>
  <c r="A35" i="5"/>
  <c r="B30" i="5"/>
  <c r="B13" i="5"/>
  <c r="B20" i="5"/>
  <c r="B25" i="5" s="1"/>
  <c r="B32" i="5" s="1"/>
  <c r="B9" i="5"/>
  <c r="C3" i="2"/>
  <c r="D3" i="2"/>
  <c r="C14" i="4"/>
  <c r="G14" i="4"/>
  <c r="K14" i="4"/>
  <c r="O14" i="4"/>
  <c r="S14" i="4"/>
  <c r="W14" i="4"/>
  <c r="Z14" i="4"/>
  <c r="AA14" i="4"/>
  <c r="AE14" i="4"/>
  <c r="AI14" i="4"/>
  <c r="AM14" i="4"/>
  <c r="AQ14" i="4"/>
  <c r="AU14" i="4"/>
  <c r="AY14" i="4"/>
  <c r="BC14" i="4"/>
  <c r="BG14" i="4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44" i="2"/>
  <c r="B45" i="2"/>
  <c r="B46" i="2"/>
  <c r="B47" i="2"/>
  <c r="B48" i="2"/>
  <c r="B49" i="2"/>
  <c r="B50" i="2"/>
  <c r="B51" i="2"/>
  <c r="B52" i="2"/>
  <c r="B43" i="2"/>
  <c r="B2" i="2"/>
  <c r="M2" i="2"/>
  <c r="Y2" i="2"/>
  <c r="L2" i="2"/>
  <c r="X2" i="2" s="1"/>
  <c r="K2" i="2"/>
  <c r="W2" i="2"/>
  <c r="J2" i="2"/>
  <c r="V2" i="2" s="1"/>
  <c r="I2" i="2"/>
  <c r="U2" i="2"/>
  <c r="H2" i="2"/>
  <c r="T2" i="2" s="1"/>
  <c r="T2" i="4" s="1"/>
  <c r="G2" i="2"/>
  <c r="S2" i="2"/>
  <c r="F2" i="2"/>
  <c r="F2" i="3" s="1"/>
  <c r="E2" i="2"/>
  <c r="Q2" i="2"/>
  <c r="D2" i="2"/>
  <c r="P2" i="2" s="1"/>
  <c r="C2" i="2"/>
  <c r="O2" i="2"/>
  <c r="AA2" i="2" s="1"/>
  <c r="AM2" i="2" s="1"/>
  <c r="AY2" i="2" s="1"/>
  <c r="BI25" i="3"/>
  <c r="BI16" i="4"/>
  <c r="BH25" i="3"/>
  <c r="BH16" i="4" s="1"/>
  <c r="BG25" i="3"/>
  <c r="BG16" i="4"/>
  <c r="BF25" i="3"/>
  <c r="BF16" i="4" s="1"/>
  <c r="BE25" i="3"/>
  <c r="BE16" i="4"/>
  <c r="BD25" i="3"/>
  <c r="BD16" i="4" s="1"/>
  <c r="BC25" i="3"/>
  <c r="BC16" i="4"/>
  <c r="BB25" i="3"/>
  <c r="BB16" i="4" s="1"/>
  <c r="BA25" i="3"/>
  <c r="BA16" i="4"/>
  <c r="AZ25" i="3"/>
  <c r="AZ16" i="4" s="1"/>
  <c r="AY25" i="3"/>
  <c r="AY16" i="4"/>
  <c r="AX25" i="3"/>
  <c r="AX16" i="4" s="1"/>
  <c r="AW25" i="3"/>
  <c r="AW16" i="4"/>
  <c r="AV25" i="3"/>
  <c r="AV16" i="4" s="1"/>
  <c r="AU25" i="3"/>
  <c r="AU16" i="4"/>
  <c r="AT25" i="3"/>
  <c r="AT16" i="4" s="1"/>
  <c r="AS25" i="3"/>
  <c r="AS16" i="4"/>
  <c r="AR25" i="3"/>
  <c r="AR16" i="4" s="1"/>
  <c r="AQ25" i="3"/>
  <c r="AQ16" i="4"/>
  <c r="AP25" i="3"/>
  <c r="AP16" i="4" s="1"/>
  <c r="AO25" i="3"/>
  <c r="AO16" i="4"/>
  <c r="AN25" i="3"/>
  <c r="AN16" i="4" s="1"/>
  <c r="AM25" i="3"/>
  <c r="AM16" i="4" s="1"/>
  <c r="AL25" i="3"/>
  <c r="AL16" i="4" s="1"/>
  <c r="AK25" i="3"/>
  <c r="AK16" i="4"/>
  <c r="AJ25" i="3"/>
  <c r="AJ16" i="4" s="1"/>
  <c r="AI25" i="3"/>
  <c r="AI16" i="4" s="1"/>
  <c r="AH25" i="3"/>
  <c r="AH16" i="4" s="1"/>
  <c r="AG25" i="3"/>
  <c r="AG16" i="4" s="1"/>
  <c r="AF25" i="3"/>
  <c r="AF16" i="4" s="1"/>
  <c r="AE25" i="3"/>
  <c r="AE16" i="4"/>
  <c r="AD25" i="3"/>
  <c r="AD16" i="4" s="1"/>
  <c r="AC25" i="3"/>
  <c r="AC16" i="4"/>
  <c r="AB25" i="3"/>
  <c r="AB16" i="4" s="1"/>
  <c r="AA25" i="3"/>
  <c r="AA16" i="4" s="1"/>
  <c r="Z25" i="3"/>
  <c r="Z16" i="4" s="1"/>
  <c r="Y25" i="3"/>
  <c r="Y16" i="4"/>
  <c r="X25" i="3"/>
  <c r="X16" i="4" s="1"/>
  <c r="W25" i="3"/>
  <c r="W16" i="4"/>
  <c r="V25" i="3"/>
  <c r="V16" i="4" s="1"/>
  <c r="U25" i="3"/>
  <c r="U16" i="4"/>
  <c r="T25" i="3"/>
  <c r="T16" i="4" s="1"/>
  <c r="S25" i="3"/>
  <c r="S16" i="4" s="1"/>
  <c r="R25" i="3"/>
  <c r="R16" i="4" s="1"/>
  <c r="Q25" i="3"/>
  <c r="Q16" i="4"/>
  <c r="P25" i="3"/>
  <c r="P16" i="4" s="1"/>
  <c r="O25" i="3"/>
  <c r="O16" i="4" s="1"/>
  <c r="N25" i="3"/>
  <c r="N16" i="4" s="1"/>
  <c r="M25" i="3"/>
  <c r="M16" i="4"/>
  <c r="L25" i="3"/>
  <c r="L16" i="4" s="1"/>
  <c r="K25" i="3"/>
  <c r="K16" i="4" s="1"/>
  <c r="J25" i="3"/>
  <c r="J16" i="4" s="1"/>
  <c r="I25" i="3"/>
  <c r="I16" i="4" s="1"/>
  <c r="H25" i="3"/>
  <c r="H16" i="4" s="1"/>
  <c r="G25" i="3"/>
  <c r="G16" i="4" s="1"/>
  <c r="F25" i="3"/>
  <c r="F16" i="4" s="1"/>
  <c r="E25" i="3"/>
  <c r="E16" i="4"/>
  <c r="D25" i="3"/>
  <c r="D16" i="4" s="1"/>
  <c r="C25" i="3"/>
  <c r="C16" i="4" s="1"/>
  <c r="B25" i="3"/>
  <c r="B16" i="4" s="1"/>
  <c r="BI33" i="3"/>
  <c r="BI18" i="4" s="1"/>
  <c r="BH33" i="3"/>
  <c r="BH18" i="4" s="1"/>
  <c r="BG33" i="3"/>
  <c r="BG18" i="4"/>
  <c r="BF33" i="3"/>
  <c r="BF18" i="4" s="1"/>
  <c r="BE33" i="3"/>
  <c r="BE18" i="4"/>
  <c r="BD33" i="3"/>
  <c r="BD18" i="4" s="1"/>
  <c r="BC33" i="3"/>
  <c r="BC18" i="4" s="1"/>
  <c r="BB33" i="3"/>
  <c r="BB18" i="4" s="1"/>
  <c r="BA33" i="3"/>
  <c r="BA18" i="4"/>
  <c r="AZ33" i="3"/>
  <c r="AZ18" i="4" s="1"/>
  <c r="AY33" i="3"/>
  <c r="AY18" i="4"/>
  <c r="AX33" i="3"/>
  <c r="AX18" i="4" s="1"/>
  <c r="AW33" i="3"/>
  <c r="AW18" i="4"/>
  <c r="AV33" i="3"/>
  <c r="AV18" i="4" s="1"/>
  <c r="AU33" i="3"/>
  <c r="AU18" i="4" s="1"/>
  <c r="AT33" i="3"/>
  <c r="AT18" i="4" s="1"/>
  <c r="AS33" i="3"/>
  <c r="AS18" i="4"/>
  <c r="AR33" i="3"/>
  <c r="AR18" i="4" s="1"/>
  <c r="AQ33" i="3"/>
  <c r="AQ18" i="4" s="1"/>
  <c r="AP33" i="3"/>
  <c r="AP18" i="4" s="1"/>
  <c r="AO33" i="3"/>
  <c r="AO18" i="4"/>
  <c r="AN33" i="3"/>
  <c r="AN18" i="4" s="1"/>
  <c r="AM33" i="3"/>
  <c r="AM18" i="4" s="1"/>
  <c r="AL33" i="3"/>
  <c r="AL18" i="4" s="1"/>
  <c r="AK33" i="3"/>
  <c r="AK18" i="4" s="1"/>
  <c r="AJ33" i="3"/>
  <c r="AJ18" i="4" s="1"/>
  <c r="AI33" i="3"/>
  <c r="AI18" i="4" s="1"/>
  <c r="AH33" i="3"/>
  <c r="AH18" i="4" s="1"/>
  <c r="AG33" i="3"/>
  <c r="AG18" i="4"/>
  <c r="AF33" i="3"/>
  <c r="AF18" i="4" s="1"/>
  <c r="AE33" i="3"/>
  <c r="AE18" i="4" s="1"/>
  <c r="AD33" i="3"/>
  <c r="AD18" i="4" s="1"/>
  <c r="AC33" i="3"/>
  <c r="AC18" i="4" s="1"/>
  <c r="AB33" i="3"/>
  <c r="AB18" i="4" s="1"/>
  <c r="AA33" i="3"/>
  <c r="AA18" i="4"/>
  <c r="Z33" i="3"/>
  <c r="Z18" i="4" s="1"/>
  <c r="Y33" i="3"/>
  <c r="Y18" i="4"/>
  <c r="X33" i="3"/>
  <c r="X18" i="4" s="1"/>
  <c r="W33" i="3"/>
  <c r="W18" i="4" s="1"/>
  <c r="V33" i="3"/>
  <c r="V18" i="4" s="1"/>
  <c r="U33" i="3"/>
  <c r="U18" i="4"/>
  <c r="T33" i="3"/>
  <c r="T18" i="4" s="1"/>
  <c r="S33" i="3"/>
  <c r="S18" i="4"/>
  <c r="R33" i="3"/>
  <c r="R18" i="4" s="1"/>
  <c r="Q33" i="3"/>
  <c r="Q18" i="4"/>
  <c r="P33" i="3"/>
  <c r="P18" i="4" s="1"/>
  <c r="O33" i="3"/>
  <c r="O18" i="4" s="1"/>
  <c r="N33" i="3"/>
  <c r="N18" i="4" s="1"/>
  <c r="M33" i="3"/>
  <c r="M18" i="4"/>
  <c r="L33" i="3"/>
  <c r="L18" i="4"/>
  <c r="K33" i="3"/>
  <c r="K18" i="4"/>
  <c r="J33" i="3"/>
  <c r="J18" i="4"/>
  <c r="I33" i="3"/>
  <c r="I18" i="4"/>
  <c r="H33" i="3"/>
  <c r="H18" i="4"/>
  <c r="G33" i="3"/>
  <c r="G18" i="4"/>
  <c r="F33" i="3"/>
  <c r="F18" i="4"/>
  <c r="E33" i="3"/>
  <c r="E18" i="4"/>
  <c r="D33" i="3"/>
  <c r="D18" i="4"/>
  <c r="C33" i="3"/>
  <c r="C18" i="4"/>
  <c r="B33" i="3"/>
  <c r="B18" i="4"/>
  <c r="BI9" i="3"/>
  <c r="BI14" i="4" s="1"/>
  <c r="BH9" i="3"/>
  <c r="BH14" i="4" s="1"/>
  <c r="BG9" i="3"/>
  <c r="BF9" i="3"/>
  <c r="BF14" i="4" s="1"/>
  <c r="BE9" i="3"/>
  <c r="BE14" i="4" s="1"/>
  <c r="BD9" i="3"/>
  <c r="BD14" i="4" s="1"/>
  <c r="BC9" i="3"/>
  <c r="BB9" i="3"/>
  <c r="BB14" i="4" s="1"/>
  <c r="BA9" i="3"/>
  <c r="BA14" i="4" s="1"/>
  <c r="AZ9" i="3"/>
  <c r="AZ14" i="4" s="1"/>
  <c r="AY9" i="3"/>
  <c r="AX9" i="3"/>
  <c r="AX14" i="4" s="1"/>
  <c r="AW9" i="3"/>
  <c r="AW14" i="4" s="1"/>
  <c r="AV9" i="3"/>
  <c r="AV14" i="4" s="1"/>
  <c r="AU9" i="3"/>
  <c r="AT9" i="3"/>
  <c r="AT14" i="4" s="1"/>
  <c r="AS9" i="3"/>
  <c r="AS14" i="4" s="1"/>
  <c r="AR9" i="3"/>
  <c r="AR14" i="4" s="1"/>
  <c r="AQ9" i="3"/>
  <c r="AP9" i="3"/>
  <c r="AP14" i="4" s="1"/>
  <c r="AO9" i="3"/>
  <c r="AO14" i="4" s="1"/>
  <c r="AN9" i="3"/>
  <c r="AN14" i="4" s="1"/>
  <c r="AM9" i="3"/>
  <c r="AL9" i="3"/>
  <c r="AL14" i="4" s="1"/>
  <c r="AK9" i="3"/>
  <c r="AK14" i="4" s="1"/>
  <c r="AJ9" i="3"/>
  <c r="AJ14" i="4" s="1"/>
  <c r="AI9" i="3"/>
  <c r="AH9" i="3"/>
  <c r="AH14" i="4" s="1"/>
  <c r="AG9" i="3"/>
  <c r="AG14" i="4" s="1"/>
  <c r="AF9" i="3"/>
  <c r="AF14" i="4" s="1"/>
  <c r="AE9" i="3"/>
  <c r="AD9" i="3"/>
  <c r="AD14" i="4" s="1"/>
  <c r="AC9" i="3"/>
  <c r="AC14" i="4" s="1"/>
  <c r="AB9" i="3"/>
  <c r="AB14" i="4" s="1"/>
  <c r="AA9" i="3"/>
  <c r="Z9" i="3"/>
  <c r="Y9" i="3"/>
  <c r="Y14" i="4" s="1"/>
  <c r="X9" i="3"/>
  <c r="X14" i="4" s="1"/>
  <c r="W9" i="3"/>
  <c r="V9" i="3"/>
  <c r="V14" i="4" s="1"/>
  <c r="U9" i="3"/>
  <c r="U14" i="4" s="1"/>
  <c r="T9" i="3"/>
  <c r="T14" i="4" s="1"/>
  <c r="S9" i="3"/>
  <c r="R9" i="3"/>
  <c r="R14" i="4" s="1"/>
  <c r="Q9" i="3"/>
  <c r="Q14" i="4" s="1"/>
  <c r="P9" i="3"/>
  <c r="P14" i="4" s="1"/>
  <c r="O9" i="3"/>
  <c r="N9" i="3"/>
  <c r="N14" i="4" s="1"/>
  <c r="M9" i="3"/>
  <c r="M14" i="4" s="1"/>
  <c r="L9" i="3"/>
  <c r="L14" i="4" s="1"/>
  <c r="K9" i="3"/>
  <c r="J9" i="3"/>
  <c r="J14" i="4" s="1"/>
  <c r="I9" i="3"/>
  <c r="I14" i="4" s="1"/>
  <c r="H9" i="3"/>
  <c r="H14" i="4" s="1"/>
  <c r="G9" i="3"/>
  <c r="F9" i="3"/>
  <c r="F14" i="4" s="1"/>
  <c r="E9" i="3"/>
  <c r="E14" i="4" s="1"/>
  <c r="D9" i="3"/>
  <c r="D14" i="4" s="1"/>
  <c r="C9" i="3"/>
  <c r="B9" i="3"/>
  <c r="B14" i="4" s="1"/>
  <c r="C17" i="3"/>
  <c r="C15" i="4" s="1"/>
  <c r="D17" i="3"/>
  <c r="D15" i="4"/>
  <c r="E17" i="3"/>
  <c r="E15" i="4" s="1"/>
  <c r="F17" i="3"/>
  <c r="F15" i="4"/>
  <c r="G17" i="3"/>
  <c r="G15" i="4" s="1"/>
  <c r="H17" i="3"/>
  <c r="H15" i="4"/>
  <c r="I17" i="3"/>
  <c r="I15" i="4" s="1"/>
  <c r="J17" i="3"/>
  <c r="J15" i="4" s="1"/>
  <c r="K17" i="3"/>
  <c r="K15" i="4" s="1"/>
  <c r="L17" i="3"/>
  <c r="L15" i="4" s="1"/>
  <c r="M17" i="3"/>
  <c r="M15" i="4" s="1"/>
  <c r="N17" i="3"/>
  <c r="N15" i="4"/>
  <c r="O17" i="3"/>
  <c r="O15" i="4" s="1"/>
  <c r="P17" i="3"/>
  <c r="P15" i="4"/>
  <c r="Q17" i="3"/>
  <c r="Q15" i="4" s="1"/>
  <c r="R17" i="3"/>
  <c r="R15" i="4" s="1"/>
  <c r="S17" i="3"/>
  <c r="S15" i="4" s="1"/>
  <c r="T17" i="3"/>
  <c r="T15" i="4" s="1"/>
  <c r="U17" i="3"/>
  <c r="U15" i="4" s="1"/>
  <c r="V17" i="3"/>
  <c r="V15" i="4"/>
  <c r="W17" i="3"/>
  <c r="W15" i="4" s="1"/>
  <c r="X17" i="3"/>
  <c r="X15" i="4"/>
  <c r="Y17" i="3"/>
  <c r="Y15" i="4" s="1"/>
  <c r="Z17" i="3"/>
  <c r="Z15" i="4" s="1"/>
  <c r="AA17" i="3"/>
  <c r="AA15" i="4" s="1"/>
  <c r="AB17" i="3"/>
  <c r="AB15" i="4" s="1"/>
  <c r="AC17" i="3"/>
  <c r="AC15" i="4" s="1"/>
  <c r="AD17" i="3"/>
  <c r="AD15" i="4"/>
  <c r="AE17" i="3"/>
  <c r="AE15" i="4" s="1"/>
  <c r="AF17" i="3"/>
  <c r="AF15" i="4"/>
  <c r="AG17" i="3"/>
  <c r="AG15" i="4" s="1"/>
  <c r="AH17" i="3"/>
  <c r="AH15" i="4" s="1"/>
  <c r="AI17" i="3"/>
  <c r="AI15" i="4" s="1"/>
  <c r="AJ17" i="3"/>
  <c r="AJ15" i="4"/>
  <c r="AK17" i="3"/>
  <c r="AK15" i="4" s="1"/>
  <c r="AL17" i="3"/>
  <c r="AL15" i="4"/>
  <c r="AM17" i="3"/>
  <c r="AM15" i="4" s="1"/>
  <c r="AN17" i="3"/>
  <c r="AN15" i="4"/>
  <c r="AO17" i="3"/>
  <c r="AO15" i="4" s="1"/>
  <c r="AP17" i="3"/>
  <c r="AP15" i="4" s="1"/>
  <c r="AQ17" i="3"/>
  <c r="AQ15" i="4" s="1"/>
  <c r="AR17" i="3"/>
  <c r="AR15" i="4" s="1"/>
  <c r="AS17" i="3"/>
  <c r="AS15" i="4" s="1"/>
  <c r="AT17" i="3"/>
  <c r="AT15" i="4"/>
  <c r="AU17" i="3"/>
  <c r="AU15" i="4" s="1"/>
  <c r="AV17" i="3"/>
  <c r="AV15" i="4"/>
  <c r="AW17" i="3"/>
  <c r="AW15" i="4" s="1"/>
  <c r="AX17" i="3"/>
  <c r="AX15" i="4" s="1"/>
  <c r="AY17" i="3"/>
  <c r="AY15" i="4" s="1"/>
  <c r="AZ17" i="3"/>
  <c r="AZ15" i="4" s="1"/>
  <c r="BA17" i="3"/>
  <c r="BA15" i="4" s="1"/>
  <c r="BB17" i="3"/>
  <c r="BB15" i="4"/>
  <c r="BC17" i="3"/>
  <c r="BC15" i="4" s="1"/>
  <c r="BD17" i="3"/>
  <c r="BD15" i="4"/>
  <c r="BE17" i="3"/>
  <c r="BE15" i="4" s="1"/>
  <c r="BF17" i="3"/>
  <c r="BF15" i="4" s="1"/>
  <c r="BG17" i="3"/>
  <c r="BG15" i="4" s="1"/>
  <c r="BH17" i="3"/>
  <c r="BH15" i="4" s="1"/>
  <c r="BI17" i="3"/>
  <c r="BI15" i="4" s="1"/>
  <c r="B17" i="3"/>
  <c r="B15" i="4"/>
  <c r="B1" i="2"/>
  <c r="B1" i="3" s="1"/>
  <c r="N1" i="3" s="1"/>
  <c r="C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58" i="2"/>
  <c r="B59" i="2"/>
  <c r="B60" i="2"/>
  <c r="B61" i="2"/>
  <c r="B62" i="2"/>
  <c r="B63" i="2"/>
  <c r="B64" i="2"/>
  <c r="B65" i="2"/>
  <c r="B66" i="2"/>
  <c r="B57" i="2"/>
  <c r="C30" i="2"/>
  <c r="E30" i="2"/>
  <c r="F30" i="2"/>
  <c r="I30" i="2"/>
  <c r="J30" i="2"/>
  <c r="K30" i="2"/>
  <c r="N30" i="2"/>
  <c r="O30" i="2"/>
  <c r="Q30" i="2"/>
  <c r="S30" i="2"/>
  <c r="U30" i="2"/>
  <c r="V30" i="2"/>
  <c r="Y30" i="2"/>
  <c r="Z30" i="2"/>
  <c r="AA30" i="2"/>
  <c r="AD30" i="2"/>
  <c r="AE30" i="2"/>
  <c r="AG30" i="2"/>
  <c r="AI30" i="2"/>
  <c r="AK30" i="2"/>
  <c r="AL30" i="2"/>
  <c r="AO30" i="2"/>
  <c r="AP30" i="2"/>
  <c r="AQ30" i="2"/>
  <c r="AT30" i="2"/>
  <c r="AU30" i="2"/>
  <c r="AW30" i="2"/>
  <c r="AY30" i="2"/>
  <c r="BA30" i="2"/>
  <c r="BB30" i="2"/>
  <c r="BE30" i="2"/>
  <c r="BF30" i="2"/>
  <c r="BG30" i="2"/>
  <c r="D31" i="2"/>
  <c r="F31" i="2"/>
  <c r="J31" i="2"/>
  <c r="K31" i="2"/>
  <c r="O31" i="2"/>
  <c r="P31" i="2"/>
  <c r="T31" i="2"/>
  <c r="V31" i="2"/>
  <c r="Z31" i="2"/>
  <c r="AA31" i="2"/>
  <c r="AE31" i="2"/>
  <c r="AF31" i="2"/>
  <c r="AJ31" i="2"/>
  <c r="AL31" i="2"/>
  <c r="AP31" i="2"/>
  <c r="AQ31" i="2"/>
  <c r="AU31" i="2"/>
  <c r="AV31" i="2"/>
  <c r="AZ31" i="2"/>
  <c r="BB31" i="2"/>
  <c r="BF31" i="2"/>
  <c r="BG31" i="2"/>
  <c r="D32" i="2"/>
  <c r="Y32" i="2"/>
  <c r="AU32" i="2"/>
  <c r="I33" i="2"/>
  <c r="AD33" i="2"/>
  <c r="AZ33" i="2"/>
  <c r="C34" i="2"/>
  <c r="E34" i="2"/>
  <c r="G34" i="2"/>
  <c r="I34" i="2"/>
  <c r="J34" i="2"/>
  <c r="M34" i="2"/>
  <c r="N34" i="2"/>
  <c r="O34" i="2"/>
  <c r="R34" i="2"/>
  <c r="S34" i="2"/>
  <c r="U34" i="2"/>
  <c r="W34" i="2"/>
  <c r="Y34" i="2"/>
  <c r="Z34" i="2"/>
  <c r="AC34" i="2"/>
  <c r="AD34" i="2"/>
  <c r="AE34" i="2"/>
  <c r="AH34" i="2"/>
  <c r="AI34" i="2"/>
  <c r="AK34" i="2"/>
  <c r="AM34" i="2"/>
  <c r="AO34" i="2"/>
  <c r="AP34" i="2"/>
  <c r="AS34" i="2"/>
  <c r="AT34" i="2"/>
  <c r="AU34" i="2"/>
  <c r="AX34" i="2"/>
  <c r="AY34" i="2"/>
  <c r="BA34" i="2"/>
  <c r="BC34" i="2"/>
  <c r="BE34" i="2"/>
  <c r="BF34" i="2"/>
  <c r="BI34" i="2"/>
  <c r="C35" i="2"/>
  <c r="D35" i="2"/>
  <c r="H35" i="2"/>
  <c r="J35" i="2"/>
  <c r="N35" i="2"/>
  <c r="O35" i="2"/>
  <c r="S35" i="2"/>
  <c r="T35" i="2"/>
  <c r="X35" i="2"/>
  <c r="Z35" i="2"/>
  <c r="AD35" i="2"/>
  <c r="AE35" i="2"/>
  <c r="AI35" i="2"/>
  <c r="AJ35" i="2"/>
  <c r="AN35" i="2"/>
  <c r="AP35" i="2"/>
  <c r="AT35" i="2"/>
  <c r="AU35" i="2"/>
  <c r="AY35" i="2"/>
  <c r="AZ35" i="2"/>
  <c r="BD35" i="2"/>
  <c r="BF35" i="2"/>
  <c r="O36" i="2"/>
  <c r="S36" i="2"/>
  <c r="AJ36" i="2"/>
  <c r="AN36" i="2"/>
  <c r="BE36" i="2"/>
  <c r="BI36" i="2"/>
  <c r="X37" i="2"/>
  <c r="AS37" i="2"/>
  <c r="D38" i="2"/>
  <c r="E38" i="2"/>
  <c r="F38" i="2"/>
  <c r="H38" i="2"/>
  <c r="I38" i="2"/>
  <c r="J38" i="2"/>
  <c r="L38" i="2"/>
  <c r="M38" i="2"/>
  <c r="N38" i="2"/>
  <c r="P38" i="2"/>
  <c r="Q38" i="2"/>
  <c r="R38" i="2"/>
  <c r="T38" i="2"/>
  <c r="U38" i="2"/>
  <c r="V38" i="2"/>
  <c r="X38" i="2"/>
  <c r="Y38" i="2"/>
  <c r="Z38" i="2"/>
  <c r="AB38" i="2"/>
  <c r="AC38" i="2"/>
  <c r="AD38" i="2"/>
  <c r="AF38" i="2"/>
  <c r="AG38" i="2"/>
  <c r="AH38" i="2"/>
  <c r="AJ38" i="2"/>
  <c r="AK38" i="2"/>
  <c r="AL38" i="2"/>
  <c r="AN38" i="2"/>
  <c r="AO38" i="2"/>
  <c r="AP38" i="2"/>
  <c r="AR38" i="2"/>
  <c r="AS38" i="2"/>
  <c r="AT38" i="2"/>
  <c r="AV38" i="2"/>
  <c r="AW38" i="2"/>
  <c r="AX38" i="2"/>
  <c r="AZ38" i="2"/>
  <c r="BA38" i="2"/>
  <c r="BB38" i="2"/>
  <c r="BD38" i="2"/>
  <c r="BE38" i="2"/>
  <c r="BF38" i="2"/>
  <c r="BH38" i="2"/>
  <c r="BI38" i="2"/>
  <c r="B30" i="2"/>
  <c r="B34" i="2"/>
  <c r="B38" i="2"/>
  <c r="F6" i="1"/>
  <c r="F7" i="1"/>
  <c r="F8" i="1"/>
  <c r="P32" i="2" s="1"/>
  <c r="F9" i="1"/>
  <c r="F10" i="1"/>
  <c r="F11" i="1"/>
  <c r="F12" i="1"/>
  <c r="F13" i="1"/>
  <c r="F14" i="1"/>
  <c r="C38" i="2" s="1"/>
  <c r="F5" i="1"/>
  <c r="C29" i="2"/>
  <c r="C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16" i="2"/>
  <c r="B17" i="2"/>
  <c r="B18" i="2"/>
  <c r="B19" i="2"/>
  <c r="B20" i="2"/>
  <c r="B21" i="2"/>
  <c r="B22" i="2"/>
  <c r="B23" i="2"/>
  <c r="B24" i="2"/>
  <c r="B15" i="2"/>
  <c r="A4" i="2"/>
  <c r="A58" i="2" s="1"/>
  <c r="A16" i="2"/>
  <c r="A5" i="2"/>
  <c r="A6" i="2"/>
  <c r="A32" i="2"/>
  <c r="A7" i="2"/>
  <c r="A8" i="2"/>
  <c r="A34" i="2"/>
  <c r="A9" i="2"/>
  <c r="A10" i="2"/>
  <c r="A50" i="2" s="1"/>
  <c r="A36" i="2"/>
  <c r="A11" i="2"/>
  <c r="A37" i="2" s="1"/>
  <c r="A12" i="2"/>
  <c r="A66" i="2" s="1"/>
  <c r="A38" i="2"/>
  <c r="A3" i="2"/>
  <c r="B51" i="5"/>
  <c r="B56" i="5"/>
  <c r="B63" i="5" s="1"/>
  <c r="B44" i="5"/>
  <c r="C34" i="5"/>
  <c r="D34" i="5" s="1"/>
  <c r="E34" i="5" s="1"/>
  <c r="F34" i="5" s="1"/>
  <c r="G34" i="5" s="1"/>
  <c r="B26" i="2"/>
  <c r="B3" i="4" s="1"/>
  <c r="B68" i="2"/>
  <c r="B7" i="4"/>
  <c r="C26" i="2"/>
  <c r="B29" i="2"/>
  <c r="M2" i="3"/>
  <c r="L2" i="3"/>
  <c r="H2" i="3"/>
  <c r="D2" i="3"/>
  <c r="H2" i="4"/>
  <c r="J2" i="4"/>
  <c r="K2" i="3"/>
  <c r="I2" i="3"/>
  <c r="E2" i="3"/>
  <c r="C2" i="3"/>
  <c r="C2" i="4"/>
  <c r="G2" i="4"/>
  <c r="I2" i="4"/>
  <c r="K2" i="4"/>
  <c r="M2" i="4"/>
  <c r="A52" i="2"/>
  <c r="A48" i="2"/>
  <c r="A46" i="2"/>
  <c r="A44" i="2"/>
  <c r="A64" i="2"/>
  <c r="A62" i="2"/>
  <c r="A60" i="2"/>
  <c r="A43" i="2"/>
  <c r="A51" i="2"/>
  <c r="A49" i="2"/>
  <c r="A57" i="2"/>
  <c r="A65" i="2"/>
  <c r="A30" i="2"/>
  <c r="A22" i="2"/>
  <c r="A20" i="2"/>
  <c r="A18" i="2"/>
  <c r="A23" i="2"/>
  <c r="A21" i="2"/>
  <c r="G1" i="5"/>
  <c r="K1" i="5" s="1"/>
  <c r="O1" i="5" s="1"/>
  <c r="S1" i="5" s="1"/>
  <c r="B34" i="5"/>
  <c r="C3" i="4"/>
  <c r="Z1" i="3"/>
  <c r="AL1" i="3" s="1"/>
  <c r="AX1" i="3" s="1"/>
  <c r="F33" i="6"/>
  <c r="E33" i="6"/>
  <c r="C33" i="6"/>
  <c r="F29" i="6"/>
  <c r="E29" i="6"/>
  <c r="C29" i="6"/>
  <c r="E8" i="4"/>
  <c r="F8" i="4"/>
  <c r="AC2" i="2"/>
  <c r="AC2" i="4" s="1"/>
  <c r="Q2" i="4"/>
  <c r="Q2" i="3"/>
  <c r="E2" i="4"/>
  <c r="G2" i="3"/>
  <c r="L2" i="4"/>
  <c r="D2" i="4"/>
  <c r="J2" i="3"/>
  <c r="S2" i="3"/>
  <c r="S2" i="4"/>
  <c r="AE2" i="2"/>
  <c r="AE2" i="3" s="1"/>
  <c r="O2" i="4"/>
  <c r="O2" i="3"/>
  <c r="P2" i="3"/>
  <c r="AB2" i="2"/>
  <c r="P2" i="4"/>
  <c r="T2" i="3"/>
  <c r="AF2" i="2"/>
  <c r="D8" i="4"/>
  <c r="D43" i="2"/>
  <c r="D54" i="2" s="1"/>
  <c r="D6" i="4"/>
  <c r="D15" i="2"/>
  <c r="D26" i="2"/>
  <c r="D3" i="4" s="1"/>
  <c r="D29" i="2"/>
  <c r="E3" i="2"/>
  <c r="D57" i="2"/>
  <c r="D68" i="2"/>
  <c r="D7" i="4" s="1"/>
  <c r="C43" i="2"/>
  <c r="C54" i="2" s="1"/>
  <c r="C6" i="4" s="1"/>
  <c r="AC2" i="3"/>
  <c r="AO2" i="2"/>
  <c r="AQ2" i="2"/>
  <c r="AE2" i="4"/>
  <c r="AA2" i="4"/>
  <c r="AA2" i="3"/>
  <c r="F3" i="2"/>
  <c r="E15" i="2"/>
  <c r="E26" i="2" s="1"/>
  <c r="E3" i="4" s="1"/>
  <c r="AB2" i="3"/>
  <c r="AN2" i="2"/>
  <c r="AB2" i="4"/>
  <c r="AR2" i="2"/>
  <c r="AM2" i="4"/>
  <c r="AM2" i="3"/>
  <c r="AY2" i="4"/>
  <c r="AQ2" i="3"/>
  <c r="BC2" i="2"/>
  <c r="BC2" i="4" s="1"/>
  <c r="AQ2" i="4"/>
  <c r="AZ2" i="2"/>
  <c r="F29" i="2"/>
  <c r="AY2" i="3"/>
  <c r="G8" i="4"/>
  <c r="C4" i="6" s="1"/>
  <c r="H8" i="4"/>
  <c r="E11" i="5"/>
  <c r="B9" i="6"/>
  <c r="C9" i="6"/>
  <c r="U2" i="3"/>
  <c r="AG2" i="2"/>
  <c r="U2" i="4"/>
  <c r="W2" i="3"/>
  <c r="W2" i="4"/>
  <c r="AI2" i="2"/>
  <c r="Y2" i="4"/>
  <c r="Y2" i="3"/>
  <c r="AK2" i="2"/>
  <c r="AK2" i="3" s="1"/>
  <c r="V2" i="4"/>
  <c r="V2" i="3"/>
  <c r="AH2" i="2"/>
  <c r="AT2" i="2" s="1"/>
  <c r="AT2" i="3" s="1"/>
  <c r="AJ2" i="2"/>
  <c r="X2" i="3"/>
  <c r="X2" i="4"/>
  <c r="E15" i="6"/>
  <c r="B36" i="6" s="1"/>
  <c r="C54" i="5"/>
  <c r="G23" i="5"/>
  <c r="H23" i="5" s="1"/>
  <c r="K8" i="4"/>
  <c r="I8" i="4"/>
  <c r="AJ2" i="3"/>
  <c r="AJ2" i="4"/>
  <c r="AV2" i="2"/>
  <c r="AK2" i="4"/>
  <c r="AW2" i="2"/>
  <c r="AW2" i="3" s="1"/>
  <c r="AH2" i="3"/>
  <c r="AI2" i="4"/>
  <c r="AU2" i="2"/>
  <c r="AI2" i="3"/>
  <c r="AG2" i="3"/>
  <c r="AS2" i="2"/>
  <c r="AS2" i="4" s="1"/>
  <c r="AG2" i="4"/>
  <c r="L8" i="4"/>
  <c r="M8" i="4" s="1"/>
  <c r="J8" i="4"/>
  <c r="D4" i="6" s="1"/>
  <c r="AV2" i="3"/>
  <c r="AV2" i="4"/>
  <c r="BH2" i="2"/>
  <c r="BH2" i="4" s="1"/>
  <c r="AS2" i="3"/>
  <c r="BE2" i="2"/>
  <c r="BF2" i="2"/>
  <c r="BF2" i="3" s="1"/>
  <c r="BE2" i="4"/>
  <c r="BE2" i="3"/>
  <c r="BF2" i="4"/>
  <c r="BH2" i="3"/>
  <c r="B14" i="6"/>
  <c r="C14" i="6"/>
  <c r="E17" i="4"/>
  <c r="F17" i="4" s="1"/>
  <c r="B17" i="4"/>
  <c r="C17" i="4" s="1"/>
  <c r="D17" i="4" s="1"/>
  <c r="D20" i="4" s="1"/>
  <c r="H17" i="4"/>
  <c r="D14" i="6"/>
  <c r="E20" i="4"/>
  <c r="B20" i="4"/>
  <c r="C53" i="5"/>
  <c r="C56" i="5" s="1"/>
  <c r="K17" i="4"/>
  <c r="L17" i="4" s="1"/>
  <c r="L20" i="4" s="1"/>
  <c r="E14" i="6"/>
  <c r="B35" i="6" s="1"/>
  <c r="C20" i="4"/>
  <c r="I17" i="4"/>
  <c r="J17" i="4" s="1"/>
  <c r="J20" i="4" s="1"/>
  <c r="H20" i="4"/>
  <c r="F14" i="6"/>
  <c r="N17" i="4"/>
  <c r="I20" i="4"/>
  <c r="K20" i="4"/>
  <c r="G14" i="6"/>
  <c r="Q17" i="4"/>
  <c r="Q20" i="4" s="1"/>
  <c r="M17" i="4"/>
  <c r="M20" i="4" s="1"/>
  <c r="N20" i="4"/>
  <c r="O17" i="4"/>
  <c r="O20" i="4" s="1"/>
  <c r="P17" i="4"/>
  <c r="P20" i="4" s="1"/>
  <c r="R17" i="4"/>
  <c r="S17" i="4" s="1"/>
  <c r="S20" i="4" s="1"/>
  <c r="T17" i="4"/>
  <c r="U17" i="4" s="1"/>
  <c r="T20" i="4"/>
  <c r="R20" i="4"/>
  <c r="V17" i="4"/>
  <c r="V20" i="4" s="1"/>
  <c r="U20" i="4"/>
  <c r="J22" i="5" l="1"/>
  <c r="H14" i="6"/>
  <c r="F20" i="4"/>
  <c r="G17" i="4"/>
  <c r="G20" i="4" s="1"/>
  <c r="I23" i="5"/>
  <c r="G15" i="6"/>
  <c r="BI2" i="2"/>
  <c r="AW2" i="4"/>
  <c r="E4" i="6"/>
  <c r="AU2" i="4"/>
  <c r="BG2" i="2"/>
  <c r="AU2" i="3"/>
  <c r="AZ2" i="4"/>
  <c r="AZ2" i="3"/>
  <c r="F15" i="6"/>
  <c r="D9" i="6"/>
  <c r="F11" i="5"/>
  <c r="AT2" i="4"/>
  <c r="AH2" i="4"/>
  <c r="AR2" i="3"/>
  <c r="AR2" i="4"/>
  <c r="BD2" i="2"/>
  <c r="AN2" i="3"/>
  <c r="AN2" i="4"/>
  <c r="G3" i="2"/>
  <c r="F43" i="2"/>
  <c r="F54" i="2" s="1"/>
  <c r="F6" i="4" s="1"/>
  <c r="F57" i="2"/>
  <c r="F68" i="2" s="1"/>
  <c r="F7" i="4" s="1"/>
  <c r="AO2" i="3"/>
  <c r="BA2" i="2"/>
  <c r="AO2" i="4"/>
  <c r="AF2" i="4"/>
  <c r="AF2" i="3"/>
  <c r="A29" i="2"/>
  <c r="A15" i="2"/>
  <c r="A31" i="2"/>
  <c r="A17" i="2"/>
  <c r="C37" i="2"/>
  <c r="G37" i="2"/>
  <c r="K37" i="2"/>
  <c r="O37" i="2"/>
  <c r="S37" i="2"/>
  <c r="W37" i="2"/>
  <c r="AA37" i="2"/>
  <c r="AE37" i="2"/>
  <c r="AI37" i="2"/>
  <c r="AM37" i="2"/>
  <c r="AQ37" i="2"/>
  <c r="AU37" i="2"/>
  <c r="AY37" i="2"/>
  <c r="BC37" i="2"/>
  <c r="E37" i="2"/>
  <c r="J37" i="2"/>
  <c r="P37" i="2"/>
  <c r="U37" i="2"/>
  <c r="Z37" i="2"/>
  <c r="AF37" i="2"/>
  <c r="AK37" i="2"/>
  <c r="AP37" i="2"/>
  <c r="AV37" i="2"/>
  <c r="BA37" i="2"/>
  <c r="BF37" i="2"/>
  <c r="F37" i="2"/>
  <c r="L37" i="2"/>
  <c r="Q37" i="2"/>
  <c r="V37" i="2"/>
  <c r="AB37" i="2"/>
  <c r="AG37" i="2"/>
  <c r="AL37" i="2"/>
  <c r="AR37" i="2"/>
  <c r="AW37" i="2"/>
  <c r="BB37" i="2"/>
  <c r="BG37" i="2"/>
  <c r="D37" i="2"/>
  <c r="N37" i="2"/>
  <c r="Y37" i="2"/>
  <c r="AJ37" i="2"/>
  <c r="AT37" i="2"/>
  <c r="BE37" i="2"/>
  <c r="H37" i="2"/>
  <c r="R37" i="2"/>
  <c r="AC37" i="2"/>
  <c r="AN37" i="2"/>
  <c r="AX37" i="2"/>
  <c r="BH37" i="2"/>
  <c r="C33" i="2"/>
  <c r="G33" i="2"/>
  <c r="K33" i="2"/>
  <c r="O33" i="2"/>
  <c r="S33" i="2"/>
  <c r="W33" i="2"/>
  <c r="AA33" i="2"/>
  <c r="AE33" i="2"/>
  <c r="AI33" i="2"/>
  <c r="AM33" i="2"/>
  <c r="AQ33" i="2"/>
  <c r="AU33" i="2"/>
  <c r="AY33" i="2"/>
  <c r="BC33" i="2"/>
  <c r="BG33" i="2"/>
  <c r="F33" i="2"/>
  <c r="L33" i="2"/>
  <c r="Q33" i="2"/>
  <c r="V33" i="2"/>
  <c r="AB33" i="2"/>
  <c r="AG33" i="2"/>
  <c r="AL33" i="2"/>
  <c r="AR33" i="2"/>
  <c r="AW33" i="2"/>
  <c r="BB33" i="2"/>
  <c r="BH33" i="2"/>
  <c r="H33" i="2"/>
  <c r="M33" i="2"/>
  <c r="R33" i="2"/>
  <c r="X33" i="2"/>
  <c r="AC33" i="2"/>
  <c r="AH33" i="2"/>
  <c r="AN33" i="2"/>
  <c r="AS33" i="2"/>
  <c r="AX33" i="2"/>
  <c r="BD33" i="2"/>
  <c r="BI33" i="2"/>
  <c r="D33" i="2"/>
  <c r="N33" i="2"/>
  <c r="Y33" i="2"/>
  <c r="AJ33" i="2"/>
  <c r="AT33" i="2"/>
  <c r="BE33" i="2"/>
  <c r="B33" i="2"/>
  <c r="E33" i="2"/>
  <c r="P33" i="2"/>
  <c r="Z33" i="2"/>
  <c r="AK33" i="2"/>
  <c r="AV33" i="2"/>
  <c r="BF33" i="2"/>
  <c r="BI37" i="2"/>
  <c r="AO37" i="2"/>
  <c r="T37" i="2"/>
  <c r="AP33" i="2"/>
  <c r="U33" i="2"/>
  <c r="BG32" i="2"/>
  <c r="AK32" i="2"/>
  <c r="B31" i="4"/>
  <c r="A45" i="2"/>
  <c r="A33" i="2"/>
  <c r="A47" i="2"/>
  <c r="A61" i="2"/>
  <c r="A19" i="2"/>
  <c r="F36" i="2"/>
  <c r="J36" i="2"/>
  <c r="N36" i="2"/>
  <c r="R36" i="2"/>
  <c r="V36" i="2"/>
  <c r="Z36" i="2"/>
  <c r="AD36" i="2"/>
  <c r="AH36" i="2"/>
  <c r="AL36" i="2"/>
  <c r="AP36" i="2"/>
  <c r="AT36" i="2"/>
  <c r="AX36" i="2"/>
  <c r="BB36" i="2"/>
  <c r="BF36" i="2"/>
  <c r="E36" i="2"/>
  <c r="K36" i="2"/>
  <c r="P36" i="2"/>
  <c r="U36" i="2"/>
  <c r="AA36" i="2"/>
  <c r="AF36" i="2"/>
  <c r="AK36" i="2"/>
  <c r="AQ36" i="2"/>
  <c r="AV36" i="2"/>
  <c r="BA36" i="2"/>
  <c r="BG36" i="2"/>
  <c r="G36" i="2"/>
  <c r="L36" i="2"/>
  <c r="Q36" i="2"/>
  <c r="W36" i="2"/>
  <c r="AB36" i="2"/>
  <c r="AG36" i="2"/>
  <c r="AM36" i="2"/>
  <c r="AR36" i="2"/>
  <c r="AW36" i="2"/>
  <c r="BC36" i="2"/>
  <c r="BH36" i="2"/>
  <c r="B36" i="2"/>
  <c r="I36" i="2"/>
  <c r="T36" i="2"/>
  <c r="AE36" i="2"/>
  <c r="AO36" i="2"/>
  <c r="AZ36" i="2"/>
  <c r="C36" i="2"/>
  <c r="M36" i="2"/>
  <c r="X36" i="2"/>
  <c r="AI36" i="2"/>
  <c r="AS36" i="2"/>
  <c r="BD36" i="2"/>
  <c r="F32" i="2"/>
  <c r="J32" i="2"/>
  <c r="N32" i="2"/>
  <c r="R32" i="2"/>
  <c r="V32" i="2"/>
  <c r="Z32" i="2"/>
  <c r="AD32" i="2"/>
  <c r="AH32" i="2"/>
  <c r="AL32" i="2"/>
  <c r="AP32" i="2"/>
  <c r="AT32" i="2"/>
  <c r="AX32" i="2"/>
  <c r="BB32" i="2"/>
  <c r="BF32" i="2"/>
  <c r="G32" i="2"/>
  <c r="L32" i="2"/>
  <c r="Q32" i="2"/>
  <c r="W32" i="2"/>
  <c r="AB32" i="2"/>
  <c r="AG32" i="2"/>
  <c r="AM32" i="2"/>
  <c r="AR32" i="2"/>
  <c r="AW32" i="2"/>
  <c r="BC32" i="2"/>
  <c r="BH32" i="2"/>
  <c r="C32" i="2"/>
  <c r="H32" i="2"/>
  <c r="M32" i="2"/>
  <c r="S32" i="2"/>
  <c r="X32" i="2"/>
  <c r="AC32" i="2"/>
  <c r="AI32" i="2"/>
  <c r="AN32" i="2"/>
  <c r="AS32" i="2"/>
  <c r="AY32" i="2"/>
  <c r="BD32" i="2"/>
  <c r="BI32" i="2"/>
  <c r="B32" i="2"/>
  <c r="I32" i="2"/>
  <c r="T32" i="2"/>
  <c r="AE32" i="2"/>
  <c r="AO32" i="2"/>
  <c r="AZ32" i="2"/>
  <c r="K32" i="2"/>
  <c r="U32" i="2"/>
  <c r="AF32" i="2"/>
  <c r="AQ32" i="2"/>
  <c r="BA32" i="2"/>
  <c r="B37" i="2"/>
  <c r="BD37" i="2"/>
  <c r="AH37" i="2"/>
  <c r="M37" i="2"/>
  <c r="AY36" i="2"/>
  <c r="AC36" i="2"/>
  <c r="H36" i="2"/>
  <c r="AO33" i="2"/>
  <c r="T33" i="2"/>
  <c r="BE32" i="2"/>
  <c r="AJ32" i="2"/>
  <c r="O32" i="2"/>
  <c r="BC2" i="3"/>
  <c r="F15" i="2"/>
  <c r="F26" i="2" s="1"/>
  <c r="F3" i="4" s="1"/>
  <c r="E43" i="2"/>
  <c r="E54" i="2" s="1"/>
  <c r="E6" i="4" s="1"/>
  <c r="E29" i="2"/>
  <c r="E57" i="2"/>
  <c r="E68" i="2" s="1"/>
  <c r="E7" i="4" s="1"/>
  <c r="A59" i="2"/>
  <c r="AZ37" i="2"/>
  <c r="AD37" i="2"/>
  <c r="I37" i="2"/>
  <c r="AU36" i="2"/>
  <c r="Y36" i="2"/>
  <c r="D36" i="2"/>
  <c r="BA33" i="2"/>
  <c r="AF33" i="2"/>
  <c r="J33" i="2"/>
  <c r="AV32" i="2"/>
  <c r="AA32" i="2"/>
  <c r="E32" i="2"/>
  <c r="B4" i="6"/>
  <c r="B25" i="6" s="1"/>
  <c r="N1" i="2"/>
  <c r="Z1" i="2" s="1"/>
  <c r="AL1" i="2" s="1"/>
  <c r="AX1" i="2" s="1"/>
  <c r="A35" i="2"/>
  <c r="A63" i="2"/>
  <c r="C68" i="2"/>
  <c r="C7" i="4" s="1"/>
  <c r="B23" i="6"/>
  <c r="C23" i="6" s="1"/>
  <c r="D23" i="6" s="1"/>
  <c r="E23" i="6" s="1"/>
  <c r="F23" i="6" s="1"/>
  <c r="B42" i="4"/>
  <c r="C42" i="4" s="1"/>
  <c r="D42" i="4" s="1"/>
  <c r="E42" i="4" s="1"/>
  <c r="F42" i="4" s="1"/>
  <c r="B1" i="4"/>
  <c r="N1" i="4" s="1"/>
  <c r="Z1" i="4" s="1"/>
  <c r="AL1" i="4" s="1"/>
  <c r="AX1" i="4" s="1"/>
  <c r="R2" i="2"/>
  <c r="F2" i="4"/>
  <c r="B2" i="4"/>
  <c r="N2" i="2"/>
  <c r="B2" i="3"/>
  <c r="B54" i="2"/>
  <c r="B6" i="4" s="1"/>
  <c r="B46" i="5"/>
  <c r="C12" i="5"/>
  <c r="E35" i="2"/>
  <c r="I35" i="2"/>
  <c r="M35" i="2"/>
  <c r="Q35" i="2"/>
  <c r="U35" i="2"/>
  <c r="Y35" i="2"/>
  <c r="AC35" i="2"/>
  <c r="AG35" i="2"/>
  <c r="AK35" i="2"/>
  <c r="AO35" i="2"/>
  <c r="AS35" i="2"/>
  <c r="AW35" i="2"/>
  <c r="BA35" i="2"/>
  <c r="BE35" i="2"/>
  <c r="BI35" i="2"/>
  <c r="E31" i="2"/>
  <c r="I31" i="2"/>
  <c r="M31" i="2"/>
  <c r="Q31" i="2"/>
  <c r="U31" i="2"/>
  <c r="Y31" i="2"/>
  <c r="AC31" i="2"/>
  <c r="AG31" i="2"/>
  <c r="AK31" i="2"/>
  <c r="AO31" i="2"/>
  <c r="AS31" i="2"/>
  <c r="AW31" i="2"/>
  <c r="BA31" i="2"/>
  <c r="BE31" i="2"/>
  <c r="BI31" i="2"/>
  <c r="BH35" i="2"/>
  <c r="BC35" i="2"/>
  <c r="AX35" i="2"/>
  <c r="AR35" i="2"/>
  <c r="AM35" i="2"/>
  <c r="AH35" i="2"/>
  <c r="AB35" i="2"/>
  <c r="W35" i="2"/>
  <c r="R35" i="2"/>
  <c r="L35" i="2"/>
  <c r="G35" i="2"/>
  <c r="BD31" i="2"/>
  <c r="AY31" i="2"/>
  <c r="AT31" i="2"/>
  <c r="AN31" i="2"/>
  <c r="AI31" i="2"/>
  <c r="AD31" i="2"/>
  <c r="X31" i="2"/>
  <c r="S31" i="2"/>
  <c r="N31" i="2"/>
  <c r="H31" i="2"/>
  <c r="C31" i="2"/>
  <c r="C40" i="2" s="1"/>
  <c r="C5" i="4" s="1"/>
  <c r="C10" i="4" s="1"/>
  <c r="C11" i="4" s="1"/>
  <c r="A24" i="2"/>
  <c r="D34" i="2"/>
  <c r="H34" i="2"/>
  <c r="L34" i="2"/>
  <c r="P34" i="2"/>
  <c r="T34" i="2"/>
  <c r="X34" i="2"/>
  <c r="AB34" i="2"/>
  <c r="AF34" i="2"/>
  <c r="AJ34" i="2"/>
  <c r="AN34" i="2"/>
  <c r="AR34" i="2"/>
  <c r="AV34" i="2"/>
  <c r="AZ34" i="2"/>
  <c r="BD34" i="2"/>
  <c r="BH34" i="2"/>
  <c r="D30" i="2"/>
  <c r="H30" i="2"/>
  <c r="L30" i="2"/>
  <c r="P30" i="2"/>
  <c r="T30" i="2"/>
  <c r="X30" i="2"/>
  <c r="AB30" i="2"/>
  <c r="AF30" i="2"/>
  <c r="AJ30" i="2"/>
  <c r="AN30" i="2"/>
  <c r="AR30" i="2"/>
  <c r="AV30" i="2"/>
  <c r="AZ30" i="2"/>
  <c r="BD30" i="2"/>
  <c r="BH30" i="2"/>
  <c r="B35" i="2"/>
  <c r="B31" i="2"/>
  <c r="B40" i="2" s="1"/>
  <c r="B5" i="4" s="1"/>
  <c r="BG38" i="2"/>
  <c r="BC38" i="2"/>
  <c r="AY38" i="2"/>
  <c r="AU38" i="2"/>
  <c r="AQ38" i="2"/>
  <c r="AM38" i="2"/>
  <c r="AI38" i="2"/>
  <c r="AE38" i="2"/>
  <c r="AA38" i="2"/>
  <c r="W38" i="2"/>
  <c r="S38" i="2"/>
  <c r="O38" i="2"/>
  <c r="K38" i="2"/>
  <c r="G38" i="2"/>
  <c r="BG35" i="2"/>
  <c r="BB35" i="2"/>
  <c r="AV35" i="2"/>
  <c r="AQ35" i="2"/>
  <c r="AL35" i="2"/>
  <c r="AF35" i="2"/>
  <c r="AA35" i="2"/>
  <c r="V35" i="2"/>
  <c r="P35" i="2"/>
  <c r="K35" i="2"/>
  <c r="F35" i="2"/>
  <c r="BG34" i="2"/>
  <c r="BB34" i="2"/>
  <c r="AW34" i="2"/>
  <c r="AQ34" i="2"/>
  <c r="AL34" i="2"/>
  <c r="AG34" i="2"/>
  <c r="AA34" i="2"/>
  <c r="V34" i="2"/>
  <c r="Q34" i="2"/>
  <c r="K34" i="2"/>
  <c r="F34" i="2"/>
  <c r="BH31" i="2"/>
  <c r="BC31" i="2"/>
  <c r="AX31" i="2"/>
  <c r="AR31" i="2"/>
  <c r="AM31" i="2"/>
  <c r="AH31" i="2"/>
  <c r="AB31" i="2"/>
  <c r="W31" i="2"/>
  <c r="R31" i="2"/>
  <c r="L31" i="2"/>
  <c r="G31" i="2"/>
  <c r="BI30" i="2"/>
  <c r="BC30" i="2"/>
  <c r="AX30" i="2"/>
  <c r="AS30" i="2"/>
  <c r="AM30" i="2"/>
  <c r="AH30" i="2"/>
  <c r="AC30" i="2"/>
  <c r="W30" i="2"/>
  <c r="R30" i="2"/>
  <c r="M30" i="2"/>
  <c r="G30" i="2"/>
  <c r="B33" i="6"/>
  <c r="B15" i="5"/>
  <c r="D17" i="6"/>
  <c r="F27" i="5"/>
  <c r="B10" i="4" l="1"/>
  <c r="B11" i="4" s="1"/>
  <c r="C12" i="4"/>
  <c r="C22" i="4"/>
  <c r="D12" i="5"/>
  <c r="C13" i="5"/>
  <c r="Z2" i="2"/>
  <c r="N2" i="4"/>
  <c r="N2" i="3"/>
  <c r="BA2" i="3"/>
  <c r="BA2" i="4"/>
  <c r="G43" i="2"/>
  <c r="G54" i="2" s="1"/>
  <c r="G6" i="4" s="1"/>
  <c r="G29" i="2"/>
  <c r="G40" i="2" s="1"/>
  <c r="G5" i="4" s="1"/>
  <c r="G15" i="2"/>
  <c r="G26" i="2" s="1"/>
  <c r="G3" i="4" s="1"/>
  <c r="C31" i="4" s="1"/>
  <c r="H3" i="2"/>
  <c r="G57" i="2"/>
  <c r="G68" i="2" s="1"/>
  <c r="G7" i="4" s="1"/>
  <c r="G11" i="5"/>
  <c r="N8" i="4"/>
  <c r="C42" i="5"/>
  <c r="E9" i="6"/>
  <c r="B30" i="6" s="1"/>
  <c r="C5" i="5"/>
  <c r="BD2" i="4"/>
  <c r="BD2" i="3"/>
  <c r="H15" i="6"/>
  <c r="J23" i="5"/>
  <c r="K22" i="5"/>
  <c r="D53" i="5"/>
  <c r="W17" i="4"/>
  <c r="I14" i="6"/>
  <c r="C35" i="6" s="1"/>
  <c r="F40" i="2"/>
  <c r="F5" i="4" s="1"/>
  <c r="F10" i="4" s="1"/>
  <c r="F11" i="4" s="1"/>
  <c r="E17" i="6"/>
  <c r="B38" i="6" s="1"/>
  <c r="G27" i="5"/>
  <c r="C58" i="5"/>
  <c r="D40" i="2"/>
  <c r="D5" i="4" s="1"/>
  <c r="D10" i="4" s="1"/>
  <c r="D11" i="4" s="1"/>
  <c r="R2" i="3"/>
  <c r="AD2" i="2"/>
  <c r="R2" i="4"/>
  <c r="E40" i="2"/>
  <c r="E5" i="4" s="1"/>
  <c r="BG2" i="4"/>
  <c r="BG2" i="3"/>
  <c r="BI2" i="3"/>
  <c r="BI2" i="4"/>
  <c r="F12" i="4" l="1"/>
  <c r="F22" i="4"/>
  <c r="D5" i="5"/>
  <c r="H11" i="5"/>
  <c r="Q8" i="4"/>
  <c r="G10" i="4"/>
  <c r="D13" i="5"/>
  <c r="E12" i="5"/>
  <c r="B12" i="4"/>
  <c r="B33" i="4"/>
  <c r="B22" i="4"/>
  <c r="C17" i="5"/>
  <c r="AP2" i="2"/>
  <c r="AD2" i="4"/>
  <c r="AD2" i="3"/>
  <c r="L22" i="5"/>
  <c r="Z17" i="4"/>
  <c r="J14" i="6"/>
  <c r="H27" i="5"/>
  <c r="F17" i="6"/>
  <c r="K23" i="5"/>
  <c r="D54" i="5"/>
  <c r="D56" i="5" s="1"/>
  <c r="I15" i="6"/>
  <c r="C36" i="6" s="1"/>
  <c r="B6" i="6"/>
  <c r="C6" i="6"/>
  <c r="F9" i="6"/>
  <c r="H43" i="2"/>
  <c r="H54" i="2" s="1"/>
  <c r="H6" i="4" s="1"/>
  <c r="H15" i="2"/>
  <c r="H26" i="2" s="1"/>
  <c r="H3" i="4" s="1"/>
  <c r="H57" i="2"/>
  <c r="H68" i="2" s="1"/>
  <c r="H7" i="4" s="1"/>
  <c r="H29" i="2"/>
  <c r="H40" i="2" s="1"/>
  <c r="H5" i="4" s="1"/>
  <c r="I3" i="2"/>
  <c r="Z2" i="4"/>
  <c r="AL2" i="2"/>
  <c r="Z2" i="3"/>
  <c r="C23" i="4"/>
  <c r="C25" i="4"/>
  <c r="C27" i="4" s="1"/>
  <c r="C28" i="4" s="1"/>
  <c r="E10" i="4"/>
  <c r="E11" i="4" s="1"/>
  <c r="D17" i="5"/>
  <c r="D12" i="4"/>
  <c r="D22" i="4"/>
  <c r="X17" i="4"/>
  <c r="W20" i="4"/>
  <c r="O8" i="4"/>
  <c r="P8" i="4" s="1"/>
  <c r="F4" i="6"/>
  <c r="G11" i="4"/>
  <c r="Z20" i="4" l="1"/>
  <c r="AA17" i="4"/>
  <c r="AP2" i="3"/>
  <c r="AP2" i="4"/>
  <c r="BB2" i="2"/>
  <c r="B25" i="4"/>
  <c r="B36" i="4"/>
  <c r="B27" i="4"/>
  <c r="B23" i="4"/>
  <c r="R8" i="4"/>
  <c r="S8" i="4" s="1"/>
  <c r="C11" i="6"/>
  <c r="D20" i="5"/>
  <c r="D25" i="5" s="1"/>
  <c r="J3" i="2"/>
  <c r="I43" i="2"/>
  <c r="I54" i="2" s="1"/>
  <c r="I6" i="4" s="1"/>
  <c r="I29" i="2"/>
  <c r="I40" i="2" s="1"/>
  <c r="I5" i="4" s="1"/>
  <c r="I10" i="4" s="1"/>
  <c r="I15" i="2"/>
  <c r="I26" i="2" s="1"/>
  <c r="I3" i="4" s="1"/>
  <c r="I57" i="2"/>
  <c r="I68" i="2" s="1"/>
  <c r="I7" i="4" s="1"/>
  <c r="M22" i="5"/>
  <c r="AC17" i="4"/>
  <c r="K14" i="6"/>
  <c r="C20" i="5"/>
  <c r="C25" i="5" s="1"/>
  <c r="B11" i="6"/>
  <c r="B34" i="4"/>
  <c r="C6" i="5"/>
  <c r="I11" i="5"/>
  <c r="T8" i="4"/>
  <c r="G12" i="4"/>
  <c r="G22" i="4"/>
  <c r="Y17" i="4"/>
  <c r="Y20" i="4" s="1"/>
  <c r="X20" i="4"/>
  <c r="E12" i="4"/>
  <c r="C33" i="4"/>
  <c r="E22" i="4"/>
  <c r="H10" i="4"/>
  <c r="H11" i="4" s="1"/>
  <c r="G17" i="6"/>
  <c r="I27" i="5"/>
  <c r="F25" i="4"/>
  <c r="F27" i="4" s="1"/>
  <c r="F28" i="4" s="1"/>
  <c r="F23" i="4"/>
  <c r="D23" i="4"/>
  <c r="D25" i="4"/>
  <c r="D27" i="4" s="1"/>
  <c r="D28" i="4" s="1"/>
  <c r="AL2" i="3"/>
  <c r="AL2" i="4"/>
  <c r="AX2" i="2"/>
  <c r="L23" i="5"/>
  <c r="J15" i="6"/>
  <c r="F12" i="5"/>
  <c r="E13" i="5"/>
  <c r="G9" i="6"/>
  <c r="H22" i="4" l="1"/>
  <c r="H12" i="4"/>
  <c r="W8" i="4"/>
  <c r="J11" i="5"/>
  <c r="I9" i="6"/>
  <c r="N22" i="5"/>
  <c r="L14" i="6"/>
  <c r="AF17" i="4"/>
  <c r="B39" i="4"/>
  <c r="B28" i="4"/>
  <c r="AX2" i="3"/>
  <c r="AX2" i="4"/>
  <c r="C34" i="4"/>
  <c r="D6" i="5"/>
  <c r="G25" i="4"/>
  <c r="G27" i="4" s="1"/>
  <c r="G28" i="4" s="1"/>
  <c r="G23" i="4"/>
  <c r="H9" i="6"/>
  <c r="C30" i="6" s="1"/>
  <c r="B7" i="6"/>
  <c r="C7" i="6"/>
  <c r="B37" i="4"/>
  <c r="E23" i="4"/>
  <c r="C36" i="4"/>
  <c r="C37" i="4" s="1"/>
  <c r="E25" i="4"/>
  <c r="E27" i="4" s="1"/>
  <c r="J57" i="2"/>
  <c r="J68" i="2" s="1"/>
  <c r="J7" i="4" s="1"/>
  <c r="J43" i="2"/>
  <c r="J54" i="2" s="1"/>
  <c r="J6" i="4" s="1"/>
  <c r="K3" i="2"/>
  <c r="J29" i="2"/>
  <c r="J40" i="2" s="1"/>
  <c r="J5" i="4" s="1"/>
  <c r="J15" i="2"/>
  <c r="J26" i="2" s="1"/>
  <c r="J3" i="4" s="1"/>
  <c r="G4" i="6"/>
  <c r="AB17" i="4"/>
  <c r="AB20" i="4" s="1"/>
  <c r="AA20" i="4"/>
  <c r="M23" i="5"/>
  <c r="K15" i="6"/>
  <c r="C43" i="5"/>
  <c r="C44" i="5" s="1"/>
  <c r="G12" i="5"/>
  <c r="F13" i="5"/>
  <c r="H17" i="6"/>
  <c r="J27" i="5"/>
  <c r="U8" i="4"/>
  <c r="V8" i="4" s="1"/>
  <c r="AC20" i="4"/>
  <c r="AD17" i="4"/>
  <c r="I11" i="4"/>
  <c r="BB2" i="3"/>
  <c r="BB2" i="4"/>
  <c r="E28" i="4" l="1"/>
  <c r="C39" i="4"/>
  <c r="C38" i="6"/>
  <c r="K27" i="5"/>
  <c r="I17" i="6"/>
  <c r="D58" i="5"/>
  <c r="O22" i="5"/>
  <c r="E53" i="5"/>
  <c r="M14" i="6"/>
  <c r="AI17" i="4"/>
  <c r="H25" i="4"/>
  <c r="H27" i="4" s="1"/>
  <c r="H23" i="4"/>
  <c r="H12" i="5"/>
  <c r="G13" i="5"/>
  <c r="I12" i="4"/>
  <c r="I22" i="4"/>
  <c r="AD20" i="4"/>
  <c r="AE17" i="4"/>
  <c r="AE20" i="4" s="1"/>
  <c r="N23" i="5"/>
  <c r="L15" i="6"/>
  <c r="J11" i="4"/>
  <c r="B3" i="6"/>
  <c r="C28" i="5"/>
  <c r="C30" i="5" s="1"/>
  <c r="C32" i="5" s="1"/>
  <c r="B40" i="4"/>
  <c r="X8" i="4"/>
  <c r="Y8" i="4" s="1"/>
  <c r="J10" i="4"/>
  <c r="E17" i="5"/>
  <c r="AF20" i="4"/>
  <c r="AG17" i="4"/>
  <c r="H4" i="6"/>
  <c r="K43" i="2"/>
  <c r="K54" i="2" s="1"/>
  <c r="K6" i="4" s="1"/>
  <c r="K57" i="2"/>
  <c r="K68" i="2" s="1"/>
  <c r="K7" i="4" s="1"/>
  <c r="K29" i="2"/>
  <c r="K40" i="2" s="1"/>
  <c r="K5" i="4" s="1"/>
  <c r="L3" i="2"/>
  <c r="K15" i="2"/>
  <c r="K26" i="2" s="1"/>
  <c r="K3" i="4" s="1"/>
  <c r="D35" i="6"/>
  <c r="D42" i="5"/>
  <c r="Z8" i="4"/>
  <c r="K11" i="5"/>
  <c r="J9" i="6" s="1"/>
  <c r="D33" i="4"/>
  <c r="D31" i="4"/>
  <c r="H28" i="4" l="1"/>
  <c r="J12" i="4"/>
  <c r="J22" i="4"/>
  <c r="K10" i="4"/>
  <c r="K11" i="4" s="1"/>
  <c r="AH17" i="4"/>
  <c r="AH20" i="4" s="1"/>
  <c r="AG20" i="4"/>
  <c r="O23" i="5"/>
  <c r="M15" i="6"/>
  <c r="D36" i="6" s="1"/>
  <c r="E54" i="5"/>
  <c r="L27" i="5"/>
  <c r="J17" i="6"/>
  <c r="AA8" i="4"/>
  <c r="AB8" i="4" s="1"/>
  <c r="J4" i="6"/>
  <c r="E5" i="5"/>
  <c r="E6" i="5"/>
  <c r="I4" i="6"/>
  <c r="C25" i="6" s="1"/>
  <c r="B20" i="6"/>
  <c r="E56" i="5"/>
  <c r="D11" i="6"/>
  <c r="E20" i="5"/>
  <c r="E25" i="5" s="1"/>
  <c r="P22" i="5"/>
  <c r="AL17" i="4"/>
  <c r="N14" i="6"/>
  <c r="D28" i="5"/>
  <c r="D30" i="5" s="1"/>
  <c r="D32" i="5" s="1"/>
  <c r="C3" i="6"/>
  <c r="C20" i="6" s="1"/>
  <c r="C40" i="4"/>
  <c r="D34" i="4"/>
  <c r="I12" i="5"/>
  <c r="H13" i="5"/>
  <c r="AC8" i="4"/>
  <c r="L11" i="5"/>
  <c r="K9" i="6" s="1"/>
  <c r="L57" i="2"/>
  <c r="L68" i="2" s="1"/>
  <c r="L7" i="4" s="1"/>
  <c r="M3" i="2"/>
  <c r="L15" i="2"/>
  <c r="L26" i="2" s="1"/>
  <c r="L3" i="4" s="1"/>
  <c r="L29" i="2"/>
  <c r="L40" i="2" s="1"/>
  <c r="L5" i="4" s="1"/>
  <c r="L43" i="2"/>
  <c r="L54" i="2" s="1"/>
  <c r="L6" i="4" s="1"/>
  <c r="I25" i="4"/>
  <c r="I27" i="4" s="1"/>
  <c r="I23" i="4"/>
  <c r="D36" i="4"/>
  <c r="AJ17" i="4"/>
  <c r="AI20" i="4"/>
  <c r="K12" i="4" l="1"/>
  <c r="K22" i="4"/>
  <c r="I28" i="4"/>
  <c r="AK17" i="4"/>
  <c r="AK20" i="4" s="1"/>
  <c r="AJ20" i="4"/>
  <c r="N3" i="2"/>
  <c r="M43" i="2"/>
  <c r="M54" i="2" s="1"/>
  <c r="M6" i="4" s="1"/>
  <c r="M29" i="2"/>
  <c r="M40" i="2" s="1"/>
  <c r="M5" i="4" s="1"/>
  <c r="M10" i="4" s="1"/>
  <c r="M57" i="2"/>
  <c r="M68" i="2" s="1"/>
  <c r="M7" i="4" s="1"/>
  <c r="M15" i="2"/>
  <c r="M26" i="2" s="1"/>
  <c r="M3" i="4" s="1"/>
  <c r="M11" i="4" s="1"/>
  <c r="J12" i="5"/>
  <c r="I13" i="5"/>
  <c r="AM17" i="4"/>
  <c r="AL20" i="4"/>
  <c r="P23" i="5"/>
  <c r="N15" i="6"/>
  <c r="D37" i="4"/>
  <c r="Q22" i="5"/>
  <c r="O14" i="6"/>
  <c r="AO17" i="4"/>
  <c r="B21" i="6"/>
  <c r="C4" i="5" s="1"/>
  <c r="C9" i="5" s="1"/>
  <c r="C15" i="5" s="1"/>
  <c r="D7" i="6"/>
  <c r="M27" i="5"/>
  <c r="K17" i="6"/>
  <c r="J23" i="4"/>
  <c r="J25" i="4"/>
  <c r="J27" i="4" s="1"/>
  <c r="AF8" i="4"/>
  <c r="M11" i="5"/>
  <c r="L9" i="6" s="1"/>
  <c r="L10" i="4"/>
  <c r="L11" i="4" s="1"/>
  <c r="K4" i="6"/>
  <c r="AD8" i="4"/>
  <c r="AE8" i="4" s="1"/>
  <c r="D6" i="6"/>
  <c r="E31" i="4"/>
  <c r="J28" i="4" l="1"/>
  <c r="D39" i="4"/>
  <c r="L12" i="4"/>
  <c r="L22" i="4"/>
  <c r="E33" i="4"/>
  <c r="R22" i="5"/>
  <c r="P14" i="6"/>
  <c r="AR17" i="4"/>
  <c r="M12" i="4"/>
  <c r="M22" i="4"/>
  <c r="N15" i="2"/>
  <c r="N26" i="2" s="1"/>
  <c r="N3" i="4" s="1"/>
  <c r="N57" i="2"/>
  <c r="N68" i="2" s="1"/>
  <c r="N7" i="4" s="1"/>
  <c r="N29" i="2"/>
  <c r="N40" i="2" s="1"/>
  <c r="N5" i="4" s="1"/>
  <c r="O3" i="2"/>
  <c r="N43" i="2"/>
  <c r="N54" i="2" s="1"/>
  <c r="N6" i="4" s="1"/>
  <c r="N27" i="5"/>
  <c r="L17" i="6"/>
  <c r="Q23" i="5"/>
  <c r="O15" i="6"/>
  <c r="AN17" i="4"/>
  <c r="AN20" i="4" s="1"/>
  <c r="AM20" i="4"/>
  <c r="K25" i="4"/>
  <c r="K27" i="4" s="1"/>
  <c r="E36" i="4"/>
  <c r="K23" i="4"/>
  <c r="AI8" i="4"/>
  <c r="M9" i="6"/>
  <c r="D30" i="6" s="1"/>
  <c r="N11" i="5"/>
  <c r="F5" i="5"/>
  <c r="F6" i="5"/>
  <c r="B43" i="4"/>
  <c r="C21" i="6"/>
  <c r="D4" i="5" s="1"/>
  <c r="D9" i="5" s="1"/>
  <c r="D15" i="5" s="1"/>
  <c r="AP17" i="4"/>
  <c r="AO20" i="4"/>
  <c r="L4" i="6"/>
  <c r="AG8" i="4"/>
  <c r="AH8" i="4" s="1"/>
  <c r="K12" i="5"/>
  <c r="D43" i="5"/>
  <c r="D44" i="5" s="1"/>
  <c r="J13" i="5"/>
  <c r="F17" i="5"/>
  <c r="K28" i="4" l="1"/>
  <c r="F20" i="5"/>
  <c r="F25" i="5" s="1"/>
  <c r="E11" i="6"/>
  <c r="B32" i="6" s="1"/>
  <c r="C48" i="5"/>
  <c r="C51" i="5" s="1"/>
  <c r="AQ17" i="4"/>
  <c r="AQ20" i="4" s="1"/>
  <c r="AP20" i="4"/>
  <c r="C37" i="5"/>
  <c r="E7" i="6"/>
  <c r="B28" i="6" s="1"/>
  <c r="E37" i="4"/>
  <c r="B48" i="4"/>
  <c r="B49" i="4" s="1"/>
  <c r="M17" i="6"/>
  <c r="D38" i="6" s="1"/>
  <c r="E58" i="5"/>
  <c r="O27" i="5"/>
  <c r="E34" i="4"/>
  <c r="B45" i="4"/>
  <c r="B46" i="4" s="1"/>
  <c r="D40" i="4"/>
  <c r="E28" i="5"/>
  <c r="E30" i="5" s="1"/>
  <c r="E32" i="5" s="1"/>
  <c r="D3" i="6"/>
  <c r="C36" i="5"/>
  <c r="E6" i="6"/>
  <c r="B27" i="6" s="1"/>
  <c r="AJ8" i="4"/>
  <c r="AK8" i="4" s="1"/>
  <c r="M4" i="6"/>
  <c r="D25" i="6" s="1"/>
  <c r="R23" i="5"/>
  <c r="P15" i="6"/>
  <c r="AS17" i="4"/>
  <c r="AR20" i="4"/>
  <c r="L27" i="4"/>
  <c r="L28" i="4" s="1"/>
  <c r="L25" i="4"/>
  <c r="L23" i="4"/>
  <c r="E42" i="5"/>
  <c r="O11" i="5"/>
  <c r="AL8" i="4"/>
  <c r="O57" i="2"/>
  <c r="O68" i="2" s="1"/>
  <c r="O7" i="4" s="1"/>
  <c r="O29" i="2"/>
  <c r="O40" i="2" s="1"/>
  <c r="O5" i="4" s="1"/>
  <c r="P3" i="2"/>
  <c r="O43" i="2"/>
  <c r="O54" i="2" s="1"/>
  <c r="O6" i="4" s="1"/>
  <c r="O15" i="2"/>
  <c r="O26" i="2" s="1"/>
  <c r="O3" i="4" s="1"/>
  <c r="M23" i="4"/>
  <c r="M25" i="4"/>
  <c r="M27" i="4" s="1"/>
  <c r="M28" i="4" s="1"/>
  <c r="E35" i="6"/>
  <c r="L12" i="5"/>
  <c r="K13" i="5"/>
  <c r="N10" i="4"/>
  <c r="N11" i="4" s="1"/>
  <c r="S22" i="5"/>
  <c r="Q14" i="6"/>
  <c r="AU17" i="4"/>
  <c r="F53" i="5"/>
  <c r="N12" i="4" l="1"/>
  <c r="N22" i="4"/>
  <c r="AO8" i="4"/>
  <c r="P11" i="5"/>
  <c r="O9" i="6" s="1"/>
  <c r="D20" i="6"/>
  <c r="AV17" i="4"/>
  <c r="AU20" i="4"/>
  <c r="N9" i="6"/>
  <c r="Q15" i="6"/>
  <c r="E36" i="6" s="1"/>
  <c r="S23" i="5"/>
  <c r="F54" i="5"/>
  <c r="F56" i="5" s="1"/>
  <c r="E39" i="4"/>
  <c r="P43" i="2"/>
  <c r="P54" i="2" s="1"/>
  <c r="P6" i="4" s="1"/>
  <c r="P15" i="2"/>
  <c r="P26" i="2" s="1"/>
  <c r="P3" i="4" s="1"/>
  <c r="Q3" i="2"/>
  <c r="P29" i="2"/>
  <c r="P40" i="2" s="1"/>
  <c r="P5" i="4" s="1"/>
  <c r="P57" i="2"/>
  <c r="P68" i="2" s="1"/>
  <c r="P7" i="4" s="1"/>
  <c r="AS20" i="4"/>
  <c r="AT17" i="4"/>
  <c r="AT20" i="4" s="1"/>
  <c r="P27" i="5"/>
  <c r="N17" i="6"/>
  <c r="T22" i="5"/>
  <c r="AX17" i="4"/>
  <c r="R14" i="6"/>
  <c r="M12" i="5"/>
  <c r="L13" i="5"/>
  <c r="O10" i="4"/>
  <c r="O11" i="4" s="1"/>
  <c r="AM8" i="4"/>
  <c r="AN8" i="4" s="1"/>
  <c r="N4" i="6"/>
  <c r="O12" i="4" l="1"/>
  <c r="O22" i="4"/>
  <c r="AY17" i="4"/>
  <c r="AX20" i="4"/>
  <c r="R15" i="6"/>
  <c r="T23" i="5"/>
  <c r="U22" i="5"/>
  <c r="S14" i="6"/>
  <c r="BA17" i="4"/>
  <c r="Q27" i="5"/>
  <c r="O17" i="6"/>
  <c r="P10" i="4"/>
  <c r="G17" i="5"/>
  <c r="AV20" i="4"/>
  <c r="AW17" i="4"/>
  <c r="AW20" i="4" s="1"/>
  <c r="Q57" i="2"/>
  <c r="Q68" i="2" s="1"/>
  <c r="Q7" i="4" s="1"/>
  <c r="Q29" i="2"/>
  <c r="Q40" i="2" s="1"/>
  <c r="Q5" i="4" s="1"/>
  <c r="R3" i="2"/>
  <c r="Q15" i="2"/>
  <c r="Q26" i="2" s="1"/>
  <c r="Q3" i="4" s="1"/>
  <c r="Q43" i="2"/>
  <c r="Q54" i="2" s="1"/>
  <c r="Q6" i="4" s="1"/>
  <c r="E40" i="4"/>
  <c r="E3" i="6"/>
  <c r="F28" i="5"/>
  <c r="B51" i="4"/>
  <c r="B52" i="4" s="1"/>
  <c r="AR8" i="4"/>
  <c r="Q11" i="5"/>
  <c r="P9" i="6" s="1"/>
  <c r="N23" i="4"/>
  <c r="N25" i="4"/>
  <c r="N27" i="4" s="1"/>
  <c r="N28" i="4" s="1"/>
  <c r="N12" i="5"/>
  <c r="M13" i="5"/>
  <c r="P11" i="4"/>
  <c r="D21" i="6"/>
  <c r="E4" i="5" s="1"/>
  <c r="E9" i="5" s="1"/>
  <c r="E15" i="5" s="1"/>
  <c r="O4" i="6"/>
  <c r="AP8" i="4"/>
  <c r="AQ8" i="4" s="1"/>
  <c r="O12" i="5" l="1"/>
  <c r="E43" i="5"/>
  <c r="E44" i="5" s="1"/>
  <c r="N13" i="5"/>
  <c r="Q10" i="4"/>
  <c r="F11" i="6"/>
  <c r="G20" i="5"/>
  <c r="G25" i="5" s="1"/>
  <c r="R27" i="5"/>
  <c r="P17" i="6"/>
  <c r="U23" i="5"/>
  <c r="S15" i="6"/>
  <c r="AZ17" i="4"/>
  <c r="AZ20" i="4" s="1"/>
  <c r="AY20" i="4"/>
  <c r="BB17" i="4"/>
  <c r="BA20" i="4"/>
  <c r="R11" i="5"/>
  <c r="AU8" i="4"/>
  <c r="Q9" i="6"/>
  <c r="E30" i="6" s="1"/>
  <c r="C59" i="5"/>
  <c r="C61" i="5" s="1"/>
  <c r="C63" i="5" s="1"/>
  <c r="F30" i="5"/>
  <c r="F32" i="5" s="1"/>
  <c r="Q11" i="4"/>
  <c r="O23" i="4"/>
  <c r="O25" i="4"/>
  <c r="O27" i="4"/>
  <c r="O28" i="4" s="1"/>
  <c r="P12" i="4"/>
  <c r="P22" i="4"/>
  <c r="AS8" i="4"/>
  <c r="AT8" i="4" s="1"/>
  <c r="P4" i="6"/>
  <c r="E20" i="6"/>
  <c r="B24" i="6"/>
  <c r="S3" i="2"/>
  <c r="R43" i="2"/>
  <c r="R54" i="2" s="1"/>
  <c r="R6" i="4" s="1"/>
  <c r="R15" i="2"/>
  <c r="R26" i="2" s="1"/>
  <c r="R3" i="4" s="1"/>
  <c r="R57" i="2"/>
  <c r="R68" i="2" s="1"/>
  <c r="R7" i="4" s="1"/>
  <c r="R29" i="2"/>
  <c r="R40" i="2" s="1"/>
  <c r="R5" i="4" s="1"/>
  <c r="V22" i="5"/>
  <c r="BD17" i="4"/>
  <c r="T14" i="6"/>
  <c r="H17" i="5" l="1"/>
  <c r="BD20" i="4"/>
  <c r="BE17" i="4"/>
  <c r="E21" i="6"/>
  <c r="B41" i="6"/>
  <c r="Q12" i="4"/>
  <c r="Q22" i="4"/>
  <c r="P12" i="5"/>
  <c r="O13" i="5"/>
  <c r="F31" i="4"/>
  <c r="S27" i="5"/>
  <c r="Q17" i="6"/>
  <c r="E38" i="6" s="1"/>
  <c r="F58" i="5"/>
  <c r="U14" i="6"/>
  <c r="F35" i="6" s="1"/>
  <c r="BG17" i="4"/>
  <c r="G53" i="5"/>
  <c r="R10" i="4"/>
  <c r="R11" i="4" s="1"/>
  <c r="S15" i="2"/>
  <c r="S26" i="2" s="1"/>
  <c r="S3" i="4" s="1"/>
  <c r="T3" i="2"/>
  <c r="S29" i="2"/>
  <c r="S40" i="2" s="1"/>
  <c r="S5" i="4" s="1"/>
  <c r="S57" i="2"/>
  <c r="S68" i="2" s="1"/>
  <c r="S7" i="4" s="1"/>
  <c r="S43" i="2"/>
  <c r="S54" i="2" s="1"/>
  <c r="S6" i="4" s="1"/>
  <c r="AV8" i="4"/>
  <c r="AW8" i="4" s="1"/>
  <c r="BB20" i="4"/>
  <c r="BC17" i="4"/>
  <c r="BC20" i="4" s="1"/>
  <c r="V23" i="5"/>
  <c r="T15" i="6"/>
  <c r="P23" i="4"/>
  <c r="P25" i="4"/>
  <c r="P27" i="4"/>
  <c r="P28" i="4" s="1"/>
  <c r="S11" i="5"/>
  <c r="F42" i="5"/>
  <c r="AX8" i="4"/>
  <c r="R12" i="4" l="1"/>
  <c r="R22" i="4"/>
  <c r="S11" i="4"/>
  <c r="T27" i="5"/>
  <c r="R17" i="6"/>
  <c r="Q12" i="5"/>
  <c r="P13" i="5"/>
  <c r="BA8" i="4"/>
  <c r="T11" i="5"/>
  <c r="Q23" i="4"/>
  <c r="Q25" i="4"/>
  <c r="Q27" i="4"/>
  <c r="B42" i="6"/>
  <c r="F4" i="5"/>
  <c r="S10" i="4"/>
  <c r="G56" i="5"/>
  <c r="AY8" i="4"/>
  <c r="AZ8" i="4" s="1"/>
  <c r="G5" i="5"/>
  <c r="H20" i="5"/>
  <c r="H25" i="5" s="1"/>
  <c r="G11" i="6"/>
  <c r="R9" i="6"/>
  <c r="U15" i="6"/>
  <c r="F36" i="6" s="1"/>
  <c r="G54" i="5"/>
  <c r="Q4" i="6"/>
  <c r="E25" i="6" s="1"/>
  <c r="U3" i="2"/>
  <c r="T43" i="2"/>
  <c r="T54" i="2" s="1"/>
  <c r="T6" i="4" s="1"/>
  <c r="T57" i="2"/>
  <c r="T68" i="2" s="1"/>
  <c r="T7" i="4" s="1"/>
  <c r="T29" i="2"/>
  <c r="T40" i="2" s="1"/>
  <c r="T5" i="4" s="1"/>
  <c r="T15" i="2"/>
  <c r="T26" i="2" s="1"/>
  <c r="T3" i="4" s="1"/>
  <c r="BG20" i="4"/>
  <c r="BH17" i="4"/>
  <c r="BE20" i="4"/>
  <c r="BF17" i="4"/>
  <c r="BF20" i="4" s="1"/>
  <c r="V3" i="2" l="1"/>
  <c r="U57" i="2"/>
  <c r="U68" i="2" s="1"/>
  <c r="U7" i="4" s="1"/>
  <c r="U43" i="2"/>
  <c r="U54" i="2" s="1"/>
  <c r="U6" i="4" s="1"/>
  <c r="U29" i="2"/>
  <c r="U40" i="2" s="1"/>
  <c r="U5" i="4" s="1"/>
  <c r="U15" i="2"/>
  <c r="U26" i="2" s="1"/>
  <c r="U3" i="4" s="1"/>
  <c r="F9" i="5"/>
  <c r="F15" i="5" s="1"/>
  <c r="C35" i="5"/>
  <c r="C40" i="5" s="1"/>
  <c r="C46" i="5" s="1"/>
  <c r="U11" i="5"/>
  <c r="BD8" i="4"/>
  <c r="T9" i="6"/>
  <c r="R12" i="5"/>
  <c r="Q13" i="5"/>
  <c r="S12" i="4"/>
  <c r="S22" i="4"/>
  <c r="BH20" i="4"/>
  <c r="BI17" i="4"/>
  <c r="BI20" i="4" s="1"/>
  <c r="Q28" i="4"/>
  <c r="BB8" i="4"/>
  <c r="BC8" i="4" s="1"/>
  <c r="R23" i="4"/>
  <c r="R25" i="4"/>
  <c r="R27" i="4" s="1"/>
  <c r="T10" i="4"/>
  <c r="T11" i="4" s="1"/>
  <c r="F33" i="4"/>
  <c r="F6" i="6"/>
  <c r="R4" i="6"/>
  <c r="S9" i="6"/>
  <c r="S17" i="6"/>
  <c r="U27" i="5"/>
  <c r="R28" i="4" l="1"/>
  <c r="T22" i="4"/>
  <c r="T12" i="4"/>
  <c r="V43" i="2"/>
  <c r="V54" i="2" s="1"/>
  <c r="V6" i="4" s="1"/>
  <c r="W3" i="2"/>
  <c r="V29" i="2"/>
  <c r="V40" i="2" s="1"/>
  <c r="V5" i="4" s="1"/>
  <c r="V57" i="2"/>
  <c r="V68" i="2" s="1"/>
  <c r="V7" i="4" s="1"/>
  <c r="V15" i="2"/>
  <c r="V26" i="2" s="1"/>
  <c r="V3" i="4" s="1"/>
  <c r="BE8" i="4"/>
  <c r="BF8" i="4" s="1"/>
  <c r="F34" i="4"/>
  <c r="G6" i="5"/>
  <c r="S12" i="5"/>
  <c r="F43" i="5"/>
  <c r="F44" i="5" s="1"/>
  <c r="R13" i="5"/>
  <c r="V11" i="5"/>
  <c r="BG8" i="4"/>
  <c r="U10" i="4"/>
  <c r="U11" i="4" s="1"/>
  <c r="V27" i="5"/>
  <c r="T17" i="6"/>
  <c r="S4" i="6"/>
  <c r="S27" i="4"/>
  <c r="S28" i="4" s="1"/>
  <c r="S23" i="4"/>
  <c r="S25" i="4"/>
  <c r="F36" i="4"/>
  <c r="G31" i="4"/>
  <c r="U12" i="4" l="1"/>
  <c r="U22" i="4"/>
  <c r="G42" i="5"/>
  <c r="H5" i="5"/>
  <c r="G58" i="5"/>
  <c r="U17" i="6"/>
  <c r="F38" i="6" s="1"/>
  <c r="F7" i="6"/>
  <c r="W15" i="2"/>
  <c r="W26" i="2" s="1"/>
  <c r="W3" i="4" s="1"/>
  <c r="W57" i="2"/>
  <c r="W68" i="2" s="1"/>
  <c r="W7" i="4" s="1"/>
  <c r="W43" i="2"/>
  <c r="W54" i="2" s="1"/>
  <c r="W6" i="4" s="1"/>
  <c r="X3" i="2"/>
  <c r="W29" i="2"/>
  <c r="W40" i="2" s="1"/>
  <c r="W5" i="4" s="1"/>
  <c r="V11" i="4"/>
  <c r="U9" i="6"/>
  <c r="F30" i="6" s="1"/>
  <c r="F39" i="4"/>
  <c r="T25" i="4"/>
  <c r="T27" i="4" s="1"/>
  <c r="T23" i="4"/>
  <c r="F37" i="4"/>
  <c r="BH8" i="4"/>
  <c r="BI8" i="4" s="1"/>
  <c r="U4" i="6"/>
  <c r="T12" i="5"/>
  <c r="S13" i="5"/>
  <c r="T4" i="6"/>
  <c r="F25" i="6" s="1"/>
  <c r="V10" i="4"/>
  <c r="I17" i="5"/>
  <c r="T28" i="4" l="1"/>
  <c r="W11" i="4"/>
  <c r="U25" i="4"/>
  <c r="U27" i="4" s="1"/>
  <c r="U23" i="4"/>
  <c r="F3" i="6"/>
  <c r="F40" i="4"/>
  <c r="G28" i="5"/>
  <c r="G30" i="5" s="1"/>
  <c r="G32" i="5" s="1"/>
  <c r="X43" i="2"/>
  <c r="X54" i="2" s="1"/>
  <c r="X6" i="4" s="1"/>
  <c r="Y3" i="2"/>
  <c r="X57" i="2"/>
  <c r="X68" i="2" s="1"/>
  <c r="X7" i="4" s="1"/>
  <c r="X15" i="2"/>
  <c r="X26" i="2" s="1"/>
  <c r="X3" i="4" s="1"/>
  <c r="X11" i="4" s="1"/>
  <c r="X29" i="2"/>
  <c r="X40" i="2" s="1"/>
  <c r="X5" i="4" s="1"/>
  <c r="X10" i="4" s="1"/>
  <c r="I20" i="5"/>
  <c r="I25" i="5" s="1"/>
  <c r="H11" i="6"/>
  <c r="W10" i="4"/>
  <c r="U12" i="5"/>
  <c r="T13" i="5"/>
  <c r="V12" i="4"/>
  <c r="V22" i="4"/>
  <c r="G36" i="4" s="1"/>
  <c r="G6" i="6"/>
  <c r="G33" i="4"/>
  <c r="U28" i="4" l="1"/>
  <c r="G37" i="4"/>
  <c r="X12" i="4"/>
  <c r="X22" i="4"/>
  <c r="G34" i="4"/>
  <c r="H6" i="5"/>
  <c r="V25" i="4"/>
  <c r="V27" i="4" s="1"/>
  <c r="V23" i="4"/>
  <c r="W12" i="4"/>
  <c r="W22" i="4"/>
  <c r="Y15" i="2"/>
  <c r="Y26" i="2" s="1"/>
  <c r="Y3" i="4" s="1"/>
  <c r="H31" i="4" s="1"/>
  <c r="Z3" i="2"/>
  <c r="Y29" i="2"/>
  <c r="Y40" i="2" s="1"/>
  <c r="Y5" i="4" s="1"/>
  <c r="J17" i="5" s="1"/>
  <c r="Y57" i="2"/>
  <c r="Y68" i="2" s="1"/>
  <c r="Y7" i="4" s="1"/>
  <c r="Y43" i="2"/>
  <c r="Y54" i="2" s="1"/>
  <c r="Y6" i="4" s="1"/>
  <c r="V12" i="5"/>
  <c r="U13" i="5"/>
  <c r="F20" i="6"/>
  <c r="I5" i="5" l="1"/>
  <c r="V28" i="4"/>
  <c r="G39" i="4"/>
  <c r="D48" i="5"/>
  <c r="D51" i="5" s="1"/>
  <c r="J20" i="5"/>
  <c r="J25" i="5" s="1"/>
  <c r="I11" i="6"/>
  <c r="C32" i="6" s="1"/>
  <c r="F21" i="6"/>
  <c r="G4" i="5" s="1"/>
  <c r="G9" i="5" s="1"/>
  <c r="G15" i="5" s="1"/>
  <c r="X23" i="4"/>
  <c r="X25" i="4"/>
  <c r="X27" i="4" s="1"/>
  <c r="X28" i="4" s="1"/>
  <c r="Y11" i="4"/>
  <c r="Y10" i="4"/>
  <c r="G43" i="5"/>
  <c r="G44" i="5" s="1"/>
  <c r="V13" i="5"/>
  <c r="Z57" i="2"/>
  <c r="Z68" i="2" s="1"/>
  <c r="Z7" i="4" s="1"/>
  <c r="AA3" i="2"/>
  <c r="Z43" i="2"/>
  <c r="Z54" i="2" s="1"/>
  <c r="Z6" i="4" s="1"/>
  <c r="Z29" i="2"/>
  <c r="Z40" i="2" s="1"/>
  <c r="Z5" i="4" s="1"/>
  <c r="Z15" i="2"/>
  <c r="Z26" i="2" s="1"/>
  <c r="Z3" i="4" s="1"/>
  <c r="W25" i="4"/>
  <c r="W27" i="4"/>
  <c r="W23" i="4"/>
  <c r="G7" i="6"/>
  <c r="AA43" i="2" l="1"/>
  <c r="AA54" i="2" s="1"/>
  <c r="AA6" i="4" s="1"/>
  <c r="AA29" i="2"/>
  <c r="AA40" i="2" s="1"/>
  <c r="AA5" i="4" s="1"/>
  <c r="AA15" i="2"/>
  <c r="AA26" i="2" s="1"/>
  <c r="AA3" i="4" s="1"/>
  <c r="AA57" i="2"/>
  <c r="AA68" i="2" s="1"/>
  <c r="AA7" i="4" s="1"/>
  <c r="AB3" i="2"/>
  <c r="W28" i="4"/>
  <c r="Z11" i="4"/>
  <c r="Y12" i="4"/>
  <c r="Y22" i="4"/>
  <c r="H33" i="4"/>
  <c r="Z10" i="4"/>
  <c r="H28" i="5"/>
  <c r="H30" i="5" s="1"/>
  <c r="H32" i="5" s="1"/>
  <c r="G3" i="6"/>
  <c r="G40" i="4"/>
  <c r="H6" i="6"/>
  <c r="G20" i="6" l="1"/>
  <c r="H34" i="4"/>
  <c r="I6" i="5"/>
  <c r="Z22" i="4"/>
  <c r="Z12" i="4"/>
  <c r="AA10" i="4"/>
  <c r="AA11" i="4" s="1"/>
  <c r="Y23" i="4"/>
  <c r="Y25" i="4"/>
  <c r="Y27" i="4" s="1"/>
  <c r="H36" i="4"/>
  <c r="AC3" i="2"/>
  <c r="AB57" i="2"/>
  <c r="AB68" i="2" s="1"/>
  <c r="AB7" i="4" s="1"/>
  <c r="AB43" i="2"/>
  <c r="AB54" i="2" s="1"/>
  <c r="AB6" i="4" s="1"/>
  <c r="AB29" i="2"/>
  <c r="AB40" i="2" s="1"/>
  <c r="AB5" i="4" s="1"/>
  <c r="AB15" i="2"/>
  <c r="AB26" i="2" s="1"/>
  <c r="AB3" i="4" s="1"/>
  <c r="Y28" i="4" l="1"/>
  <c r="H39" i="4"/>
  <c r="AA12" i="4"/>
  <c r="AA22" i="4"/>
  <c r="AB10" i="4"/>
  <c r="K17" i="5"/>
  <c r="H7" i="6"/>
  <c r="G21" i="6"/>
  <c r="H4" i="5" s="1"/>
  <c r="H9" i="5" s="1"/>
  <c r="H15" i="5" s="1"/>
  <c r="H37" i="4"/>
  <c r="Z25" i="4"/>
  <c r="Z23" i="4"/>
  <c r="Z27" i="4"/>
  <c r="AB11" i="4"/>
  <c r="I31" i="4"/>
  <c r="J31" i="4"/>
  <c r="AD3" i="2"/>
  <c r="AC57" i="2"/>
  <c r="AC68" i="2" s="1"/>
  <c r="AC7" i="4" s="1"/>
  <c r="AC43" i="2"/>
  <c r="AC54" i="2" s="1"/>
  <c r="AC6" i="4" s="1"/>
  <c r="AC15" i="2"/>
  <c r="AC26" i="2" s="1"/>
  <c r="AC3" i="4" s="1"/>
  <c r="AC29" i="2"/>
  <c r="AC40" i="2" s="1"/>
  <c r="AC5" i="4" s="1"/>
  <c r="AB12" i="4" l="1"/>
  <c r="AB22" i="4"/>
  <c r="AC10" i="4"/>
  <c r="AD57" i="2"/>
  <c r="AD68" i="2" s="1"/>
  <c r="AD7" i="4" s="1"/>
  <c r="AD29" i="2"/>
  <c r="AD40" i="2" s="1"/>
  <c r="AD5" i="4" s="1"/>
  <c r="AD10" i="4" s="1"/>
  <c r="AD15" i="2"/>
  <c r="AD26" i="2" s="1"/>
  <c r="AD3" i="4" s="1"/>
  <c r="AD11" i="4" s="1"/>
  <c r="AE3" i="2"/>
  <c r="AD43" i="2"/>
  <c r="AD54" i="2" s="1"/>
  <c r="AD6" i="4" s="1"/>
  <c r="K20" i="5"/>
  <c r="K25" i="5" s="1"/>
  <c r="J11" i="6"/>
  <c r="K5" i="5"/>
  <c r="K6" i="5"/>
  <c r="I33" i="4"/>
  <c r="H3" i="6"/>
  <c r="I28" i="5"/>
  <c r="I30" i="5" s="1"/>
  <c r="I32" i="5" s="1"/>
  <c r="H40" i="4"/>
  <c r="AA25" i="4"/>
  <c r="AA27" i="4"/>
  <c r="AA28" i="4" s="1"/>
  <c r="AA23" i="4"/>
  <c r="AC11" i="4"/>
  <c r="Z28" i="4"/>
  <c r="J5" i="5"/>
  <c r="J6" i="5"/>
  <c r="C43" i="4"/>
  <c r="J36" i="4"/>
  <c r="J33" i="4"/>
  <c r="AB25" i="4" l="1"/>
  <c r="AB27" i="4" s="1"/>
  <c r="AB23" i="4"/>
  <c r="AD12" i="4"/>
  <c r="AD22" i="4"/>
  <c r="J7" i="6"/>
  <c r="D37" i="5"/>
  <c r="I7" i="6"/>
  <c r="C28" i="6" s="1"/>
  <c r="J34" i="4"/>
  <c r="J6" i="6"/>
  <c r="D36" i="5"/>
  <c r="I6" i="6"/>
  <c r="C27" i="6" s="1"/>
  <c r="AC12" i="4"/>
  <c r="AC22" i="4"/>
  <c r="H20" i="6"/>
  <c r="J37" i="4"/>
  <c r="I34" i="4"/>
  <c r="C45" i="4"/>
  <c r="C46" i="4" s="1"/>
  <c r="AE15" i="2"/>
  <c r="AE26" i="2" s="1"/>
  <c r="AE3" i="4" s="1"/>
  <c r="AF3" i="2"/>
  <c r="AE43" i="2"/>
  <c r="AE54" i="2" s="1"/>
  <c r="AE6" i="4" s="1"/>
  <c r="AE29" i="2"/>
  <c r="AE40" i="2" s="1"/>
  <c r="AE5" i="4" s="1"/>
  <c r="AE57" i="2"/>
  <c r="AE68" i="2" s="1"/>
  <c r="AE7" i="4" s="1"/>
  <c r="I36" i="4"/>
  <c r="AB28" i="4" l="1"/>
  <c r="I39" i="4"/>
  <c r="J39" i="4"/>
  <c r="AC23" i="4"/>
  <c r="AC25" i="4"/>
  <c r="AC27" i="4"/>
  <c r="AE11" i="4"/>
  <c r="AE10" i="4"/>
  <c r="L17" i="5"/>
  <c r="K31" i="4"/>
  <c r="H21" i="6"/>
  <c r="I4" i="5" s="1"/>
  <c r="I9" i="5" s="1"/>
  <c r="I15" i="5" s="1"/>
  <c r="I37" i="4"/>
  <c r="C48" i="4"/>
  <c r="C49" i="4" s="1"/>
  <c r="AF29" i="2"/>
  <c r="AF40" i="2" s="1"/>
  <c r="AF5" i="4" s="1"/>
  <c r="AG3" i="2"/>
  <c r="AF15" i="2"/>
  <c r="AF26" i="2" s="1"/>
  <c r="AF3" i="4" s="1"/>
  <c r="AF57" i="2"/>
  <c r="AF68" i="2" s="1"/>
  <c r="AF7" i="4" s="1"/>
  <c r="AF43" i="2"/>
  <c r="AF54" i="2" s="1"/>
  <c r="AF6" i="4" s="1"/>
  <c r="AD25" i="4"/>
  <c r="AD27" i="4" s="1"/>
  <c r="AD28" i="4" s="1"/>
  <c r="AD23" i="4"/>
  <c r="AE12" i="4" l="1"/>
  <c r="AE22" i="4"/>
  <c r="K33" i="4"/>
  <c r="AG15" i="2"/>
  <c r="AG26" i="2" s="1"/>
  <c r="AG3" i="4" s="1"/>
  <c r="AH3" i="2"/>
  <c r="AG43" i="2"/>
  <c r="AG54" i="2" s="1"/>
  <c r="AG6" i="4" s="1"/>
  <c r="AG29" i="2"/>
  <c r="AG40" i="2" s="1"/>
  <c r="AG5" i="4" s="1"/>
  <c r="AG57" i="2"/>
  <c r="AG68" i="2" s="1"/>
  <c r="AG7" i="4" s="1"/>
  <c r="J40" i="4"/>
  <c r="J3" i="6"/>
  <c r="AF10" i="4"/>
  <c r="K11" i="6"/>
  <c r="L20" i="5"/>
  <c r="L25" i="5" s="1"/>
  <c r="AC28" i="4"/>
  <c r="I3" i="6"/>
  <c r="J28" i="5"/>
  <c r="I40" i="4"/>
  <c r="C51" i="4"/>
  <c r="C52" i="4" s="1"/>
  <c r="AF11" i="4"/>
  <c r="L5" i="5"/>
  <c r="L6" i="5"/>
  <c r="AF22" i="4" l="1"/>
  <c r="AF12" i="4"/>
  <c r="AG10" i="4"/>
  <c r="K34" i="4"/>
  <c r="AG11" i="4"/>
  <c r="I20" i="6"/>
  <c r="C24" i="6"/>
  <c r="K7" i="6"/>
  <c r="AE25" i="4"/>
  <c r="AE27" i="4" s="1"/>
  <c r="AE23" i="4"/>
  <c r="K36" i="4"/>
  <c r="D59" i="5"/>
  <c r="D61" i="5" s="1"/>
  <c r="D63" i="5" s="1"/>
  <c r="J30" i="5"/>
  <c r="J32" i="5" s="1"/>
  <c r="J20" i="6"/>
  <c r="K28" i="5"/>
  <c r="K30" i="5" s="1"/>
  <c r="K32" i="5" s="1"/>
  <c r="K6" i="6"/>
  <c r="AH43" i="2"/>
  <c r="AH54" i="2" s="1"/>
  <c r="AH6" i="4" s="1"/>
  <c r="AH15" i="2"/>
  <c r="AH26" i="2" s="1"/>
  <c r="AH3" i="4" s="1"/>
  <c r="AH11" i="4" s="1"/>
  <c r="AH57" i="2"/>
  <c r="AH68" i="2" s="1"/>
  <c r="AH7" i="4" s="1"/>
  <c r="AI3" i="2"/>
  <c r="AH29" i="2"/>
  <c r="AH40" i="2" s="1"/>
  <c r="AH5" i="4" s="1"/>
  <c r="AH10" i="4" s="1"/>
  <c r="AE28" i="4" l="1"/>
  <c r="K39" i="4"/>
  <c r="AG12" i="4"/>
  <c r="AG22" i="4"/>
  <c r="AH22" i="4"/>
  <c r="AH12" i="4"/>
  <c r="AI43" i="2"/>
  <c r="AI54" i="2" s="1"/>
  <c r="AI6" i="4" s="1"/>
  <c r="AJ3" i="2"/>
  <c r="AI57" i="2"/>
  <c r="AI68" i="2" s="1"/>
  <c r="AI7" i="4" s="1"/>
  <c r="AI29" i="2"/>
  <c r="AI40" i="2" s="1"/>
  <c r="AI5" i="4" s="1"/>
  <c r="AI15" i="2"/>
  <c r="AI26" i="2" s="1"/>
  <c r="AI3" i="4" s="1"/>
  <c r="M17" i="5"/>
  <c r="I21" i="6"/>
  <c r="J4" i="5" s="1"/>
  <c r="C41" i="6"/>
  <c r="C42" i="6" s="1"/>
  <c r="AF25" i="4"/>
  <c r="AF27" i="4" s="1"/>
  <c r="AF23" i="4"/>
  <c r="L36" i="4"/>
  <c r="L37" i="4" s="1"/>
  <c r="K37" i="4"/>
  <c r="L31" i="4"/>
  <c r="L33" i="4"/>
  <c r="AF28" i="4" l="1"/>
  <c r="AH23" i="4"/>
  <c r="AH25" i="4"/>
  <c r="AH27" i="4" s="1"/>
  <c r="AH28" i="4" s="1"/>
  <c r="J21" i="6"/>
  <c r="K4" i="5" s="1"/>
  <c r="K9" i="5" s="1"/>
  <c r="K15" i="5" s="1"/>
  <c r="AI10" i="4"/>
  <c r="AI11" i="4" s="1"/>
  <c r="D35" i="5"/>
  <c r="D40" i="5" s="1"/>
  <c r="D46" i="5" s="1"/>
  <c r="J9" i="5"/>
  <c r="J15" i="5" s="1"/>
  <c r="L34" i="4"/>
  <c r="L11" i="6"/>
  <c r="M20" i="5"/>
  <c r="M25" i="5" s="1"/>
  <c r="AJ29" i="2"/>
  <c r="AJ40" i="2" s="1"/>
  <c r="AJ5" i="4" s="1"/>
  <c r="AJ43" i="2"/>
  <c r="AJ54" i="2" s="1"/>
  <c r="AJ6" i="4" s="1"/>
  <c r="AJ15" i="2"/>
  <c r="AJ26" i="2" s="1"/>
  <c r="AJ3" i="4" s="1"/>
  <c r="AK3" i="2"/>
  <c r="AJ57" i="2"/>
  <c r="AJ68" i="2" s="1"/>
  <c r="AJ7" i="4" s="1"/>
  <c r="AG25" i="4"/>
  <c r="AG27" i="4"/>
  <c r="AG28" i="4" s="1"/>
  <c r="AG23" i="4"/>
  <c r="K40" i="4"/>
  <c r="L28" i="5"/>
  <c r="L30" i="5" s="1"/>
  <c r="L32" i="5" s="1"/>
  <c r="K3" i="6"/>
  <c r="M5" i="5"/>
  <c r="M6" i="5"/>
  <c r="AI22" i="4" l="1"/>
  <c r="AI12" i="4"/>
  <c r="AJ11" i="4"/>
  <c r="L39" i="4"/>
  <c r="AJ10" i="4"/>
  <c r="AK43" i="2"/>
  <c r="AK54" i="2" s="1"/>
  <c r="AK6" i="4" s="1"/>
  <c r="AK29" i="2"/>
  <c r="AK40" i="2" s="1"/>
  <c r="AK5" i="4" s="1"/>
  <c r="AL3" i="2"/>
  <c r="AK57" i="2"/>
  <c r="AK68" i="2" s="1"/>
  <c r="AK7" i="4" s="1"/>
  <c r="AK15" i="2"/>
  <c r="AK26" i="2" s="1"/>
  <c r="AK3" i="4" s="1"/>
  <c r="L7" i="6"/>
  <c r="K20" i="6"/>
  <c r="L6" i="6"/>
  <c r="AL29" i="2" l="1"/>
  <c r="AL40" i="2" s="1"/>
  <c r="AL5" i="4" s="1"/>
  <c r="AM3" i="2"/>
  <c r="AL15" i="2"/>
  <c r="AL26" i="2" s="1"/>
  <c r="AL3" i="4" s="1"/>
  <c r="AL57" i="2"/>
  <c r="AL68" i="2" s="1"/>
  <c r="AL7" i="4" s="1"/>
  <c r="AL43" i="2"/>
  <c r="AL54" i="2" s="1"/>
  <c r="AL6" i="4" s="1"/>
  <c r="L3" i="6"/>
  <c r="L40" i="4"/>
  <c r="M28" i="5"/>
  <c r="M30" i="5" s="1"/>
  <c r="M32" i="5" s="1"/>
  <c r="AK10" i="4"/>
  <c r="AJ12" i="4"/>
  <c r="AJ22" i="4"/>
  <c r="AI23" i="4"/>
  <c r="AI25" i="4"/>
  <c r="AI27" i="4"/>
  <c r="AK11" i="4"/>
  <c r="M31" i="4"/>
  <c r="K21" i="6"/>
  <c r="L4" i="5" s="1"/>
  <c r="L9" i="5" s="1"/>
  <c r="L15" i="5" s="1"/>
  <c r="N17" i="5"/>
  <c r="N20" i="5" l="1"/>
  <c r="N25" i="5" s="1"/>
  <c r="E48" i="5"/>
  <c r="E51" i="5" s="1"/>
  <c r="M11" i="6"/>
  <c r="D32" i="6" s="1"/>
  <c r="L20" i="6"/>
  <c r="AN3" i="2"/>
  <c r="AM43" i="2"/>
  <c r="AM54" i="2" s="1"/>
  <c r="AM6" i="4" s="1"/>
  <c r="AM57" i="2"/>
  <c r="AM68" i="2" s="1"/>
  <c r="AM7" i="4" s="1"/>
  <c r="AM29" i="2"/>
  <c r="AM40" i="2" s="1"/>
  <c r="AM5" i="4" s="1"/>
  <c r="AM15" i="2"/>
  <c r="AM26" i="2" s="1"/>
  <c r="AM3" i="4" s="1"/>
  <c r="AI28" i="4"/>
  <c r="AL10" i="4"/>
  <c r="AL11" i="4" s="1"/>
  <c r="N5" i="5"/>
  <c r="D43" i="4"/>
  <c r="AK22" i="4"/>
  <c r="AK12" i="4"/>
  <c r="M33" i="4"/>
  <c r="AJ25" i="4"/>
  <c r="AJ27" i="4"/>
  <c r="AJ28" i="4" s="1"/>
  <c r="AJ23" i="4"/>
  <c r="AL12" i="4" l="1"/>
  <c r="AL22" i="4"/>
  <c r="M39" i="4"/>
  <c r="M34" i="4"/>
  <c r="D45" i="4"/>
  <c r="D46" i="4" s="1"/>
  <c r="N6" i="5"/>
  <c r="AO3" i="2"/>
  <c r="AN43" i="2"/>
  <c r="AN54" i="2" s="1"/>
  <c r="AN6" i="4" s="1"/>
  <c r="AN29" i="2"/>
  <c r="AN40" i="2" s="1"/>
  <c r="AN5" i="4" s="1"/>
  <c r="AN15" i="2"/>
  <c r="AN26" i="2" s="1"/>
  <c r="AN3" i="4" s="1"/>
  <c r="AN57" i="2"/>
  <c r="AN68" i="2" s="1"/>
  <c r="AN7" i="4" s="1"/>
  <c r="AK25" i="4"/>
  <c r="AK27" i="4"/>
  <c r="AK28" i="4" s="1"/>
  <c r="AK23" i="4"/>
  <c r="M36" i="4"/>
  <c r="L21" i="6"/>
  <c r="M4" i="5" s="1"/>
  <c r="M9" i="5" s="1"/>
  <c r="M15" i="5" s="1"/>
  <c r="E36" i="5"/>
  <c r="M6" i="6"/>
  <c r="D27" i="6" s="1"/>
  <c r="AM10" i="4"/>
  <c r="AM11" i="4" s="1"/>
  <c r="AM12" i="4" l="1"/>
  <c r="AM22" i="4"/>
  <c r="AN10" i="4"/>
  <c r="AN11" i="4" s="1"/>
  <c r="O17" i="5"/>
  <c r="E37" i="5"/>
  <c r="M7" i="6"/>
  <c r="D28" i="6" s="1"/>
  <c r="AL23" i="4"/>
  <c r="AL25" i="4"/>
  <c r="AL27" i="4" s="1"/>
  <c r="N31" i="4"/>
  <c r="M3" i="6"/>
  <c r="N28" i="5"/>
  <c r="M40" i="4"/>
  <c r="D51" i="4"/>
  <c r="D52" i="4" s="1"/>
  <c r="M37" i="4"/>
  <c r="D48" i="4"/>
  <c r="D49" i="4" s="1"/>
  <c r="AO29" i="2"/>
  <c r="AO40" i="2" s="1"/>
  <c r="AO5" i="4" s="1"/>
  <c r="AO57" i="2"/>
  <c r="AO68" i="2" s="1"/>
  <c r="AO7" i="4" s="1"/>
  <c r="AO43" i="2"/>
  <c r="AO54" i="2" s="1"/>
  <c r="AO6" i="4" s="1"/>
  <c r="AP3" i="2"/>
  <c r="AO15" i="2"/>
  <c r="AO26" i="2" s="1"/>
  <c r="AO3" i="4" s="1"/>
  <c r="AL28" i="4" l="1"/>
  <c r="AN12" i="4"/>
  <c r="AN22" i="4"/>
  <c r="N33" i="4"/>
  <c r="M20" i="6"/>
  <c r="D24" i="6"/>
  <c r="AQ3" i="2"/>
  <c r="AP43" i="2"/>
  <c r="AP54" i="2" s="1"/>
  <c r="AP6" i="4" s="1"/>
  <c r="AP29" i="2"/>
  <c r="AP40" i="2" s="1"/>
  <c r="AP5" i="4" s="1"/>
  <c r="AP15" i="2"/>
  <c r="AP26" i="2" s="1"/>
  <c r="AP3" i="4" s="1"/>
  <c r="AP57" i="2"/>
  <c r="AP68" i="2" s="1"/>
  <c r="AP7" i="4" s="1"/>
  <c r="O5" i="5"/>
  <c r="O6" i="5"/>
  <c r="AM23" i="4"/>
  <c r="AM25" i="4"/>
  <c r="AM27" i="4" s="1"/>
  <c r="E59" i="5"/>
  <c r="E61" i="5" s="1"/>
  <c r="E63" i="5" s="1"/>
  <c r="N30" i="5"/>
  <c r="N32" i="5" s="1"/>
  <c r="AO10" i="4"/>
  <c r="AO11" i="4" s="1"/>
  <c r="O20" i="5"/>
  <c r="O25" i="5" s="1"/>
  <c r="N11" i="6"/>
  <c r="AM28" i="4" l="1"/>
  <c r="AO22" i="4"/>
  <c r="AO12" i="4"/>
  <c r="AN25" i="4"/>
  <c r="AN27" i="4" s="1"/>
  <c r="AN23" i="4"/>
  <c r="N36" i="4"/>
  <c r="N7" i="6"/>
  <c r="AP11" i="4"/>
  <c r="AR3" i="2"/>
  <c r="AQ57" i="2"/>
  <c r="AQ68" i="2" s="1"/>
  <c r="AQ7" i="4" s="1"/>
  <c r="AQ43" i="2"/>
  <c r="AQ54" i="2" s="1"/>
  <c r="AQ6" i="4" s="1"/>
  <c r="AQ15" i="2"/>
  <c r="AQ26" i="2" s="1"/>
  <c r="AQ3" i="4" s="1"/>
  <c r="AQ29" i="2"/>
  <c r="AQ40" i="2" s="1"/>
  <c r="AQ5" i="4" s="1"/>
  <c r="AP10" i="4"/>
  <c r="M21" i="6"/>
  <c r="N4" i="5" s="1"/>
  <c r="D41" i="6"/>
  <c r="D42" i="6" s="1"/>
  <c r="N6" i="6"/>
  <c r="N34" i="4"/>
  <c r="AN28" i="4" l="1"/>
  <c r="N39" i="4"/>
  <c r="E35" i="5"/>
  <c r="E40" i="5" s="1"/>
  <c r="E46" i="5" s="1"/>
  <c r="N9" i="5"/>
  <c r="N15" i="5" s="1"/>
  <c r="AP22" i="4"/>
  <c r="AP12" i="4"/>
  <c r="AO25" i="4"/>
  <c r="AO27" i="4" s="1"/>
  <c r="AO23" i="4"/>
  <c r="AQ11" i="4"/>
  <c r="O31" i="4"/>
  <c r="AQ10" i="4"/>
  <c r="P17" i="5"/>
  <c r="AR43" i="2"/>
  <c r="AR54" i="2" s="1"/>
  <c r="AR6" i="4" s="1"/>
  <c r="AS3" i="2"/>
  <c r="AR57" i="2"/>
  <c r="AR68" i="2" s="1"/>
  <c r="AR7" i="4" s="1"/>
  <c r="AR15" i="2"/>
  <c r="AR26" i="2" s="1"/>
  <c r="AR3" i="4" s="1"/>
  <c r="AR29" i="2"/>
  <c r="AR40" i="2" s="1"/>
  <c r="AR5" i="4" s="1"/>
  <c r="N37" i="4"/>
  <c r="AO28" i="4" l="1"/>
  <c r="AS43" i="2"/>
  <c r="AS54" i="2" s="1"/>
  <c r="AS6" i="4" s="1"/>
  <c r="AS15" i="2"/>
  <c r="AS26" i="2" s="1"/>
  <c r="AS3" i="4" s="1"/>
  <c r="AT3" i="2"/>
  <c r="AS29" i="2"/>
  <c r="AS40" i="2" s="1"/>
  <c r="AS5" i="4" s="1"/>
  <c r="AS57" i="2"/>
  <c r="AS68" i="2" s="1"/>
  <c r="AS7" i="4" s="1"/>
  <c r="AQ12" i="4"/>
  <c r="AQ22" i="4"/>
  <c r="AR11" i="4"/>
  <c r="P20" i="5"/>
  <c r="P25" i="5" s="1"/>
  <c r="O11" i="6"/>
  <c r="AP25" i="4"/>
  <c r="AP23" i="4"/>
  <c r="AP27" i="4"/>
  <c r="AP28" i="4" s="1"/>
  <c r="O28" i="5"/>
  <c r="O30" i="5" s="1"/>
  <c r="O32" i="5" s="1"/>
  <c r="N3" i="6"/>
  <c r="N40" i="4"/>
  <c r="AR10" i="4"/>
  <c r="O33" i="4"/>
  <c r="P5" i="5"/>
  <c r="O6" i="6" l="1"/>
  <c r="N20" i="6"/>
  <c r="AS10" i="4"/>
  <c r="AS11" i="4"/>
  <c r="O34" i="4"/>
  <c r="AR12" i="4"/>
  <c r="AR22" i="4"/>
  <c r="P6" i="5"/>
  <c r="AQ25" i="4"/>
  <c r="AQ27" i="4" s="1"/>
  <c r="AQ23" i="4"/>
  <c r="O36" i="4"/>
  <c r="AT15" i="2"/>
  <c r="AT26" i="2" s="1"/>
  <c r="AT3" i="4" s="1"/>
  <c r="AT43" i="2"/>
  <c r="AT54" i="2" s="1"/>
  <c r="AT6" i="4" s="1"/>
  <c r="AT57" i="2"/>
  <c r="AT68" i="2" s="1"/>
  <c r="AT7" i="4" s="1"/>
  <c r="AU3" i="2"/>
  <c r="AT29" i="2"/>
  <c r="AT40" i="2" s="1"/>
  <c r="AT5" i="4" s="1"/>
  <c r="AQ28" i="4" l="1"/>
  <c r="O39" i="4"/>
  <c r="AT10" i="4"/>
  <c r="Q17" i="5"/>
  <c r="AS22" i="4"/>
  <c r="AS12" i="4"/>
  <c r="AU57" i="2"/>
  <c r="AU68" i="2" s="1"/>
  <c r="AU7" i="4" s="1"/>
  <c r="AV3" i="2"/>
  <c r="AU15" i="2"/>
  <c r="AU26" i="2" s="1"/>
  <c r="AU3" i="4" s="1"/>
  <c r="AU29" i="2"/>
  <c r="AU40" i="2" s="1"/>
  <c r="AU5" i="4" s="1"/>
  <c r="AU43" i="2"/>
  <c r="AU54" i="2" s="1"/>
  <c r="AU6" i="4" s="1"/>
  <c r="O37" i="4"/>
  <c r="AT11" i="4"/>
  <c r="AR25" i="4"/>
  <c r="AR27" i="4"/>
  <c r="AR23" i="4"/>
  <c r="O7" i="6"/>
  <c r="N21" i="6"/>
  <c r="O4" i="5" s="1"/>
  <c r="O9" i="5" s="1"/>
  <c r="O15" i="5" s="1"/>
  <c r="P31" i="4"/>
  <c r="AW3" i="2" l="1"/>
  <c r="AV43" i="2"/>
  <c r="AV54" i="2" s="1"/>
  <c r="AV6" i="4" s="1"/>
  <c r="AV57" i="2"/>
  <c r="AV68" i="2" s="1"/>
  <c r="AV7" i="4" s="1"/>
  <c r="AV29" i="2"/>
  <c r="AV40" i="2" s="1"/>
  <c r="AV5" i="4" s="1"/>
  <c r="AV10" i="4" s="1"/>
  <c r="AV15" i="2"/>
  <c r="AV26" i="2" s="1"/>
  <c r="AV3" i="4" s="1"/>
  <c r="AT12" i="4"/>
  <c r="AT22" i="4"/>
  <c r="P33" i="4"/>
  <c r="Q6" i="5" s="1"/>
  <c r="AU10" i="4"/>
  <c r="O40" i="4"/>
  <c r="P28" i="5"/>
  <c r="P30" i="5" s="1"/>
  <c r="P32" i="5" s="1"/>
  <c r="O3" i="6"/>
  <c r="Q5" i="5"/>
  <c r="P11" i="6"/>
  <c r="Q20" i="5"/>
  <c r="Q25" i="5" s="1"/>
  <c r="AR28" i="4"/>
  <c r="AU11" i="4"/>
  <c r="AS23" i="4"/>
  <c r="AS25" i="4"/>
  <c r="AS27" i="4" s="1"/>
  <c r="AS28" i="4" l="1"/>
  <c r="P7" i="6"/>
  <c r="AU12" i="4"/>
  <c r="AU22" i="4"/>
  <c r="AT25" i="4"/>
  <c r="AT27" i="4" s="1"/>
  <c r="AT23" i="4"/>
  <c r="P36" i="4"/>
  <c r="P6" i="6"/>
  <c r="P34" i="4"/>
  <c r="O20" i="6"/>
  <c r="R17" i="5"/>
  <c r="AV11" i="4"/>
  <c r="AW43" i="2"/>
  <c r="AW54" i="2" s="1"/>
  <c r="AW6" i="4" s="1"/>
  <c r="AW29" i="2"/>
  <c r="AW40" i="2" s="1"/>
  <c r="AW5" i="4" s="1"/>
  <c r="AW15" i="2"/>
  <c r="AW26" i="2" s="1"/>
  <c r="AW3" i="4" s="1"/>
  <c r="AX3" i="2"/>
  <c r="AW57" i="2"/>
  <c r="AW68" i="2" s="1"/>
  <c r="AW7" i="4" s="1"/>
  <c r="AT28" i="4" l="1"/>
  <c r="P39" i="4"/>
  <c r="Q11" i="6"/>
  <c r="E32" i="6" s="1"/>
  <c r="R20" i="5"/>
  <c r="R25" i="5" s="1"/>
  <c r="F48" i="5"/>
  <c r="F51" i="5" s="1"/>
  <c r="P37" i="4"/>
  <c r="AW10" i="4"/>
  <c r="AU25" i="4"/>
  <c r="AU27" i="4"/>
  <c r="AU23" i="4"/>
  <c r="AW11" i="4"/>
  <c r="Q31" i="4"/>
  <c r="O21" i="6"/>
  <c r="P4" i="5" s="1"/>
  <c r="P9" i="5" s="1"/>
  <c r="P15" i="5" s="1"/>
  <c r="AX29" i="2"/>
  <c r="AX40" i="2" s="1"/>
  <c r="AX5" i="4" s="1"/>
  <c r="AY3" i="2"/>
  <c r="AX57" i="2"/>
  <c r="AX68" i="2" s="1"/>
  <c r="AX7" i="4" s="1"/>
  <c r="AX15" i="2"/>
  <c r="AX26" i="2" s="1"/>
  <c r="AX3" i="4" s="1"/>
  <c r="AX43" i="2"/>
  <c r="AX54" i="2" s="1"/>
  <c r="AX6" i="4" s="1"/>
  <c r="AV22" i="4"/>
  <c r="AV12" i="4"/>
  <c r="AX10" i="4" l="1"/>
  <c r="AX11" i="4" s="1"/>
  <c r="AW12" i="4"/>
  <c r="AW22" i="4"/>
  <c r="P3" i="6"/>
  <c r="P40" i="4"/>
  <c r="Q28" i="5"/>
  <c r="Q30" i="5" s="1"/>
  <c r="Q32" i="5" s="1"/>
  <c r="AU28" i="4"/>
  <c r="AV25" i="4"/>
  <c r="AV27" i="4" s="1"/>
  <c r="AV23" i="4"/>
  <c r="AY29" i="2"/>
  <c r="AY40" i="2" s="1"/>
  <c r="AY5" i="4" s="1"/>
  <c r="AY10" i="4" s="1"/>
  <c r="AY57" i="2"/>
  <c r="AY68" i="2" s="1"/>
  <c r="AY7" i="4" s="1"/>
  <c r="AY15" i="2"/>
  <c r="AY26" i="2" s="1"/>
  <c r="AY3" i="4" s="1"/>
  <c r="AZ3" i="2"/>
  <c r="AY43" i="2"/>
  <c r="AY54" i="2" s="1"/>
  <c r="AY6" i="4" s="1"/>
  <c r="R5" i="5"/>
  <c r="R6" i="5"/>
  <c r="E43" i="4"/>
  <c r="Q33" i="4"/>
  <c r="AV28" i="4" l="1"/>
  <c r="AX12" i="4"/>
  <c r="AX22" i="4"/>
  <c r="AY11" i="4"/>
  <c r="AW23" i="4"/>
  <c r="AW25" i="4"/>
  <c r="AW27" i="4"/>
  <c r="AW28" i="4" s="1"/>
  <c r="Q36" i="4"/>
  <c r="AZ15" i="2"/>
  <c r="AZ26" i="2" s="1"/>
  <c r="AZ3" i="4" s="1"/>
  <c r="R31" i="4" s="1"/>
  <c r="AZ57" i="2"/>
  <c r="AZ68" i="2" s="1"/>
  <c r="AZ7" i="4" s="1"/>
  <c r="BA3" i="2"/>
  <c r="AZ29" i="2"/>
  <c r="AZ40" i="2" s="1"/>
  <c r="AZ5" i="4" s="1"/>
  <c r="AZ43" i="2"/>
  <c r="AZ54" i="2" s="1"/>
  <c r="AZ6" i="4" s="1"/>
  <c r="P20" i="6"/>
  <c r="F37" i="5"/>
  <c r="Q7" i="6"/>
  <c r="E28" i="6" s="1"/>
  <c r="Q34" i="4"/>
  <c r="E45" i="4"/>
  <c r="E46" i="4" s="1"/>
  <c r="F36" i="5"/>
  <c r="Q6" i="6"/>
  <c r="E27" i="6" s="1"/>
  <c r="S5" i="5" l="1"/>
  <c r="AZ10" i="4"/>
  <c r="AZ11" i="4" s="1"/>
  <c r="Q37" i="4"/>
  <c r="E48" i="4"/>
  <c r="E49" i="4" s="1"/>
  <c r="BA57" i="2"/>
  <c r="BA68" i="2" s="1"/>
  <c r="BA7" i="4" s="1"/>
  <c r="BA43" i="2"/>
  <c r="BA54" i="2" s="1"/>
  <c r="BA6" i="4" s="1"/>
  <c r="BA29" i="2"/>
  <c r="BA40" i="2" s="1"/>
  <c r="BA5" i="4" s="1"/>
  <c r="BA15" i="2"/>
  <c r="BA26" i="2" s="1"/>
  <c r="BA3" i="4" s="1"/>
  <c r="BB3" i="2"/>
  <c r="S17" i="5"/>
  <c r="Q39" i="4"/>
  <c r="AX27" i="4"/>
  <c r="AX23" i="4"/>
  <c r="AX25" i="4"/>
  <c r="AY22" i="4"/>
  <c r="AY12" i="4"/>
  <c r="P21" i="6"/>
  <c r="Q4" i="5" s="1"/>
  <c r="Q9" i="5" s="1"/>
  <c r="Q15" i="5" s="1"/>
  <c r="AZ12" i="4" l="1"/>
  <c r="AZ22" i="4"/>
  <c r="R33" i="4"/>
  <c r="AY25" i="4"/>
  <c r="AY27" i="4" s="1"/>
  <c r="AY23" i="4"/>
  <c r="BA11" i="4"/>
  <c r="S20" i="5"/>
  <c r="S25" i="5" s="1"/>
  <c r="R11" i="6"/>
  <c r="AX28" i="4"/>
  <c r="BB15" i="2"/>
  <c r="BB26" i="2" s="1"/>
  <c r="BB3" i="4" s="1"/>
  <c r="BC3" i="2"/>
  <c r="BB29" i="2"/>
  <c r="BB40" i="2" s="1"/>
  <c r="BB5" i="4" s="1"/>
  <c r="BB43" i="2"/>
  <c r="BB54" i="2" s="1"/>
  <c r="BB6" i="4" s="1"/>
  <c r="BB57" i="2"/>
  <c r="BB68" i="2" s="1"/>
  <c r="BB7" i="4" s="1"/>
  <c r="Q40" i="4"/>
  <c r="R28" i="5"/>
  <c r="Q3" i="6"/>
  <c r="E51" i="4"/>
  <c r="E52" i="4" s="1"/>
  <c r="BA10" i="4"/>
  <c r="R6" i="6"/>
  <c r="AY28" i="4" l="1"/>
  <c r="Q20" i="6"/>
  <c r="E24" i="6"/>
  <c r="BA22" i="4"/>
  <c r="BA12" i="4"/>
  <c r="F59" i="5"/>
  <c r="F61" i="5" s="1"/>
  <c r="F63" i="5" s="1"/>
  <c r="R30" i="5"/>
  <c r="R32" i="5" s="1"/>
  <c r="BB10" i="4"/>
  <c r="BB11" i="4" s="1"/>
  <c r="R34" i="4"/>
  <c r="S6" i="5"/>
  <c r="BC15" i="2"/>
  <c r="BC26" i="2" s="1"/>
  <c r="BC3" i="4" s="1"/>
  <c r="BC43" i="2"/>
  <c r="BC54" i="2" s="1"/>
  <c r="BC6" i="4" s="1"/>
  <c r="BD3" i="2"/>
  <c r="BC57" i="2"/>
  <c r="BC68" i="2" s="1"/>
  <c r="BC7" i="4" s="1"/>
  <c r="BC29" i="2"/>
  <c r="BC40" i="2" s="1"/>
  <c r="BC5" i="4" s="1"/>
  <c r="AZ25" i="4"/>
  <c r="AZ27" i="4" s="1"/>
  <c r="AZ23" i="4"/>
  <c r="R36" i="4"/>
  <c r="AZ28" i="4" l="1"/>
  <c r="R39" i="4"/>
  <c r="BB12" i="4"/>
  <c r="BB22" i="4"/>
  <c r="BC10" i="4"/>
  <c r="BC11" i="4" s="1"/>
  <c r="T17" i="5"/>
  <c r="S31" i="4"/>
  <c r="Q21" i="6"/>
  <c r="R4" i="5" s="1"/>
  <c r="E41" i="6"/>
  <c r="E42" i="6" s="1"/>
  <c r="R7" i="6"/>
  <c r="BD57" i="2"/>
  <c r="BD68" i="2" s="1"/>
  <c r="BD7" i="4" s="1"/>
  <c r="BD29" i="2"/>
  <c r="BD40" i="2" s="1"/>
  <c r="BD5" i="4" s="1"/>
  <c r="BD43" i="2"/>
  <c r="BD54" i="2" s="1"/>
  <c r="BD6" i="4" s="1"/>
  <c r="BE3" i="2"/>
  <c r="BD15" i="2"/>
  <c r="BD26" i="2" s="1"/>
  <c r="BD3" i="4" s="1"/>
  <c r="BA25" i="4"/>
  <c r="BA27" i="4"/>
  <c r="BA23" i="4"/>
  <c r="R37" i="4"/>
  <c r="BC22" i="4" l="1"/>
  <c r="BC12" i="4"/>
  <c r="S33" i="4"/>
  <c r="BD11" i="4"/>
  <c r="F35" i="5"/>
  <c r="F40" i="5" s="1"/>
  <c r="F46" i="5" s="1"/>
  <c r="R9" i="5"/>
  <c r="R15" i="5" s="1"/>
  <c r="R3" i="6"/>
  <c r="S28" i="5"/>
  <c r="S30" i="5" s="1"/>
  <c r="S32" i="5" s="1"/>
  <c r="R40" i="4"/>
  <c r="BF3" i="2"/>
  <c r="BE57" i="2"/>
  <c r="BE68" i="2" s="1"/>
  <c r="BE7" i="4" s="1"/>
  <c r="BE15" i="2"/>
  <c r="BE26" i="2" s="1"/>
  <c r="BE3" i="4" s="1"/>
  <c r="BE29" i="2"/>
  <c r="BE40" i="2" s="1"/>
  <c r="BE5" i="4" s="1"/>
  <c r="BE43" i="2"/>
  <c r="BE54" i="2" s="1"/>
  <c r="BE6" i="4" s="1"/>
  <c r="T5" i="5"/>
  <c r="T6" i="5"/>
  <c r="BA28" i="4"/>
  <c r="BB25" i="4"/>
  <c r="BB27" i="4"/>
  <c r="BB28" i="4" s="1"/>
  <c r="BB23" i="4"/>
  <c r="BD10" i="4"/>
  <c r="S11" i="6"/>
  <c r="T20" i="5"/>
  <c r="T25" i="5" s="1"/>
  <c r="S6" i="6" l="1"/>
  <c r="BE11" i="4"/>
  <c r="BD22" i="4"/>
  <c r="BD12" i="4"/>
  <c r="BC23" i="4"/>
  <c r="BC27" i="4"/>
  <c r="BC25" i="4"/>
  <c r="S36" i="4"/>
  <c r="BF15" i="2"/>
  <c r="BF26" i="2" s="1"/>
  <c r="BF3" i="4" s="1"/>
  <c r="BG3" i="2"/>
  <c r="BF29" i="2"/>
  <c r="BF40" i="2" s="1"/>
  <c r="BF5" i="4" s="1"/>
  <c r="BF43" i="2"/>
  <c r="BF54" i="2" s="1"/>
  <c r="BF6" i="4" s="1"/>
  <c r="BF57" i="2"/>
  <c r="BF68" i="2" s="1"/>
  <c r="BF7" i="4" s="1"/>
  <c r="R20" i="6"/>
  <c r="S7" i="6"/>
  <c r="BE10" i="4"/>
  <c r="S34" i="4"/>
  <c r="R21" i="6" l="1"/>
  <c r="S4" i="5" s="1"/>
  <c r="S9" i="5" s="1"/>
  <c r="S15" i="5" s="1"/>
  <c r="BG15" i="2"/>
  <c r="BG26" i="2" s="1"/>
  <c r="BG3" i="4" s="1"/>
  <c r="BG43" i="2"/>
  <c r="BG54" i="2" s="1"/>
  <c r="BG6" i="4" s="1"/>
  <c r="BG57" i="2"/>
  <c r="BG68" i="2" s="1"/>
  <c r="BG7" i="4" s="1"/>
  <c r="BG29" i="2"/>
  <c r="BG40" i="2" s="1"/>
  <c r="BG5" i="4" s="1"/>
  <c r="BH3" i="2"/>
  <c r="BC28" i="4"/>
  <c r="S39" i="4"/>
  <c r="BD23" i="4"/>
  <c r="BD25" i="4"/>
  <c r="BD27" i="4" s="1"/>
  <c r="T31" i="4"/>
  <c r="S37" i="4"/>
  <c r="BE12" i="4"/>
  <c r="BE22" i="4"/>
  <c r="BF10" i="4"/>
  <c r="BF11" i="4" s="1"/>
  <c r="U17" i="5"/>
  <c r="BF22" i="4" l="1"/>
  <c r="BF12" i="4"/>
  <c r="T33" i="4"/>
  <c r="BD28" i="4"/>
  <c r="U20" i="5"/>
  <c r="U25" i="5" s="1"/>
  <c r="T11" i="6"/>
  <c r="T28" i="5"/>
  <c r="T30" i="5" s="1"/>
  <c r="T32" i="5" s="1"/>
  <c r="S3" i="6"/>
  <c r="S40" i="4"/>
  <c r="BE25" i="4"/>
  <c r="BE27" i="4" s="1"/>
  <c r="BE23" i="4"/>
  <c r="U5" i="5"/>
  <c r="U6" i="5"/>
  <c r="BI3" i="2"/>
  <c r="BH57" i="2"/>
  <c r="BH68" i="2" s="1"/>
  <c r="BH7" i="4" s="1"/>
  <c r="BH43" i="2"/>
  <c r="BH54" i="2" s="1"/>
  <c r="BH6" i="4" s="1"/>
  <c r="BH15" i="2"/>
  <c r="BH26" i="2" s="1"/>
  <c r="BH3" i="4" s="1"/>
  <c r="BH29" i="2"/>
  <c r="BH40" i="2" s="1"/>
  <c r="BH5" i="4" s="1"/>
  <c r="BH10" i="4" s="1"/>
  <c r="BG10" i="4"/>
  <c r="BG11" i="4" s="1"/>
  <c r="BG12" i="4" l="1"/>
  <c r="BG22" i="4"/>
  <c r="BE28" i="4"/>
  <c r="BI57" i="2"/>
  <c r="BI68" i="2" s="1"/>
  <c r="BI7" i="4" s="1"/>
  <c r="BI29" i="2"/>
  <c r="BI40" i="2" s="1"/>
  <c r="BI5" i="4" s="1"/>
  <c r="BI43" i="2"/>
  <c r="BI54" i="2" s="1"/>
  <c r="BI6" i="4" s="1"/>
  <c r="BI15" i="2"/>
  <c r="BI26" i="2" s="1"/>
  <c r="BI3" i="4" s="1"/>
  <c r="V17" i="5"/>
  <c r="BH11" i="4"/>
  <c r="S20" i="6"/>
  <c r="BF25" i="4"/>
  <c r="BF27" i="4" s="1"/>
  <c r="BF23" i="4"/>
  <c r="T36" i="4"/>
  <c r="T7" i="6"/>
  <c r="U31" i="4"/>
  <c r="T6" i="6"/>
  <c r="T34" i="4"/>
  <c r="BF28" i="4" l="1"/>
  <c r="T39" i="4"/>
  <c r="T37" i="4"/>
  <c r="BG23" i="4"/>
  <c r="BG27" i="4"/>
  <c r="BG25" i="4"/>
  <c r="V5" i="5"/>
  <c r="F43" i="4"/>
  <c r="S21" i="6"/>
  <c r="T4" i="5" s="1"/>
  <c r="T9" i="5" s="1"/>
  <c r="T15" i="5" s="1"/>
  <c r="BH12" i="4"/>
  <c r="BH22" i="4"/>
  <c r="V20" i="5"/>
  <c r="V25" i="5" s="1"/>
  <c r="U11" i="6"/>
  <c r="F32" i="6" s="1"/>
  <c r="G48" i="5"/>
  <c r="G51" i="5" s="1"/>
  <c r="BI10" i="4"/>
  <c r="BI11" i="4" s="1"/>
  <c r="BI22" i="4" l="1"/>
  <c r="BI12" i="4"/>
  <c r="U33" i="4"/>
  <c r="BG28" i="4"/>
  <c r="T40" i="4"/>
  <c r="U28" i="5"/>
  <c r="U30" i="5" s="1"/>
  <c r="U32" i="5" s="1"/>
  <c r="T3" i="6"/>
  <c r="BH25" i="4"/>
  <c r="BH27" i="4" s="1"/>
  <c r="BH23" i="4"/>
  <c r="G36" i="5"/>
  <c r="U6" i="6"/>
  <c r="F27" i="6" s="1"/>
  <c r="BH28" i="4" l="1"/>
  <c r="U39" i="4"/>
  <c r="BI23" i="4"/>
  <c r="BI25" i="4"/>
  <c r="BI27" i="4"/>
  <c r="BI28" i="4" s="1"/>
  <c r="T20" i="6"/>
  <c r="U36" i="4"/>
  <c r="U34" i="4"/>
  <c r="F45" i="4"/>
  <c r="F46" i="4" s="1"/>
  <c r="V6" i="5"/>
  <c r="T21" i="6" l="1"/>
  <c r="U4" i="5" s="1"/>
  <c r="U9" i="5" s="1"/>
  <c r="U15" i="5" s="1"/>
  <c r="U40" i="4"/>
  <c r="U3" i="6"/>
  <c r="V28" i="5"/>
  <c r="F51" i="4"/>
  <c r="F52" i="4" s="1"/>
  <c r="U37" i="4"/>
  <c r="F48" i="4"/>
  <c r="F49" i="4" s="1"/>
  <c r="G37" i="5"/>
  <c r="U7" i="6"/>
  <c r="F28" i="6" s="1"/>
  <c r="U20" i="6" l="1"/>
  <c r="F24" i="6"/>
  <c r="G59" i="5"/>
  <c r="G61" i="5" s="1"/>
  <c r="G63" i="5" s="1"/>
  <c r="V30" i="5"/>
  <c r="V32" i="5" s="1"/>
  <c r="U21" i="6" l="1"/>
  <c r="V4" i="5" s="1"/>
  <c r="F41" i="6"/>
  <c r="F42" i="6" s="1"/>
  <c r="V9" i="5" l="1"/>
  <c r="V15" i="5" s="1"/>
  <c r="G35" i="5"/>
  <c r="G40" i="5" s="1"/>
  <c r="G46" i="5" s="1"/>
</calcChain>
</file>

<file path=xl/sharedStrings.xml><?xml version="1.0" encoding="utf-8"?>
<sst xmlns="http://schemas.openxmlformats.org/spreadsheetml/2006/main" count="254" uniqueCount="158">
  <si>
    <t>Products by Unit</t>
  </si>
  <si>
    <t>Product 1</t>
  </si>
  <si>
    <t>Product 2</t>
  </si>
  <si>
    <t>Product 3</t>
  </si>
  <si>
    <t>Product 4</t>
  </si>
  <si>
    <t>Product 5</t>
  </si>
  <si>
    <t>Product 6</t>
  </si>
  <si>
    <t>Product 7</t>
  </si>
  <si>
    <t>Product 8</t>
  </si>
  <si>
    <t>Product 9</t>
  </si>
  <si>
    <t>Product 10</t>
  </si>
  <si>
    <t>Material</t>
  </si>
  <si>
    <t>Labor</t>
  </si>
  <si>
    <t>Factory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</si>
  <si>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</si>
  <si>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</si>
  <si>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</si>
  <si>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</si>
  <si>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</si>
  <si>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</si>
  <si>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</si>
  <si>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</si>
  <si>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</si>
  <si>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</si>
  <si>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</si>
  <si>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</si>
  <si>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</si>
  <si>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UNITS SALES</t>
  </si>
  <si>
    <t>Revenue</t>
  </si>
  <si>
    <t>Cost of Goods Sold</t>
  </si>
  <si>
    <t>Factory O/H</t>
  </si>
  <si>
    <t>First Year</t>
  </si>
  <si>
    <t>Corp O/H</t>
  </si>
  <si>
    <t>Corporate Overhead</t>
  </si>
  <si>
    <t>G&amp;A 1</t>
  </si>
  <si>
    <t>G&amp;A 2</t>
  </si>
  <si>
    <t>G&amp;A 3</t>
  </si>
  <si>
    <t>G&amp;A 4</t>
  </si>
  <si>
    <t>G&amp;A 5</t>
  </si>
  <si>
    <t>TOTAL G&amp;A</t>
  </si>
  <si>
    <t>TOTAL Mktg &amp; Sales</t>
  </si>
  <si>
    <t>Mktg &amp; Sales 1</t>
  </si>
  <si>
    <t>Mktg &amp; Sales 2</t>
  </si>
  <si>
    <t>Mktg &amp; Sales 3</t>
  </si>
  <si>
    <t>Mktg &amp; Sales 4</t>
  </si>
  <si>
    <t>Mktg &amp; Sales 5</t>
  </si>
  <si>
    <t>R&amp;D 1</t>
  </si>
  <si>
    <t>R&amp;D 2</t>
  </si>
  <si>
    <t>R&amp;D 3</t>
  </si>
  <si>
    <t>R&amp;D 4</t>
  </si>
  <si>
    <t>R&amp;D 5</t>
  </si>
  <si>
    <t>TOTAL R&amp;D</t>
  </si>
  <si>
    <t>Other 1</t>
  </si>
  <si>
    <t>Other 2</t>
  </si>
  <si>
    <t>Other 3</t>
  </si>
  <si>
    <t>Other 4</t>
  </si>
  <si>
    <t>Other 5</t>
  </si>
  <si>
    <t>First Month</t>
  </si>
  <si>
    <t>Mos</t>
  </si>
  <si>
    <t>Direct Material</t>
  </si>
  <si>
    <t>Direct Labor</t>
  </si>
  <si>
    <t>Direct Factory O/H</t>
  </si>
  <si>
    <t>G&amp;A</t>
  </si>
  <si>
    <t>M&amp;S</t>
  </si>
  <si>
    <t>R&amp;D</t>
  </si>
  <si>
    <t>Other</t>
  </si>
  <si>
    <t>Gross Profit</t>
  </si>
  <si>
    <t>Gross Margin %</t>
  </si>
  <si>
    <t>Net Profit</t>
  </si>
  <si>
    <t>Net Profit %</t>
  </si>
  <si>
    <t>Tax Rate</t>
  </si>
  <si>
    <t>Tax</t>
  </si>
  <si>
    <t>Net Profit After Tax</t>
  </si>
  <si>
    <t>NPAT %</t>
  </si>
  <si>
    <t>TOTAL OTHER</t>
  </si>
  <si>
    <t>TOTAL MATERIAL</t>
  </si>
  <si>
    <t>TOTAL REVENUE</t>
  </si>
  <si>
    <t>TOTAL LABOR</t>
  </si>
  <si>
    <t>TOTAL FACTORY O/H</t>
  </si>
  <si>
    <t>Revenue &amp; Costs</t>
  </si>
  <si>
    <t>Net by Quarter</t>
  </si>
  <si>
    <t>%</t>
  </si>
  <si>
    <t>Gross by Quarter</t>
  </si>
  <si>
    <t>NPAT by Quarter</t>
  </si>
  <si>
    <t>Gross by Year</t>
  </si>
  <si>
    <t>Revenue by Quarter</t>
  </si>
  <si>
    <t>Revenue by Year</t>
  </si>
  <si>
    <t>Net by Year</t>
  </si>
  <si>
    <t>NPAT by Year</t>
  </si>
  <si>
    <t>Parameters</t>
  </si>
  <si>
    <t>Corporate O/H</t>
  </si>
  <si>
    <t>Detail P&amp;L</t>
  </si>
  <si>
    <t>Detail Balance Sheet</t>
  </si>
  <si>
    <t>Q1</t>
  </si>
  <si>
    <t>Q2</t>
  </si>
  <si>
    <t>Q3</t>
  </si>
  <si>
    <t>Q4</t>
  </si>
  <si>
    <t>Cash</t>
  </si>
  <si>
    <t>Accounts Receivable</t>
  </si>
  <si>
    <t>Inventories</t>
  </si>
  <si>
    <t>Other Current</t>
  </si>
  <si>
    <t>Total Current</t>
  </si>
  <si>
    <t>Fixed Assets</t>
  </si>
  <si>
    <t>Less: Accum Deprec</t>
  </si>
  <si>
    <t>Net Fixed Assets</t>
  </si>
  <si>
    <t>Total Assets</t>
  </si>
  <si>
    <t>Accounts Payable</t>
  </si>
  <si>
    <t>Other Current Lia</t>
  </si>
  <si>
    <t>Total Current Lia</t>
  </si>
  <si>
    <t>Notes Payable</t>
  </si>
  <si>
    <t>Other Long Term</t>
  </si>
  <si>
    <t>Total Liabilities</t>
  </si>
  <si>
    <t>Paid In Capital</t>
  </si>
  <si>
    <t>Total Equity</t>
  </si>
  <si>
    <t>Total Lia &amp; Equity</t>
  </si>
  <si>
    <t>Retained Earnings</t>
  </si>
  <si>
    <t>A/R</t>
  </si>
  <si>
    <t>Inventory</t>
  </si>
  <si>
    <t>A/P</t>
  </si>
  <si>
    <t>Ratios to Annual Revenue</t>
  </si>
  <si>
    <t>Ratio to Annual Materials</t>
  </si>
  <si>
    <t>Ratio to Annual COGS</t>
  </si>
  <si>
    <t>Y/E</t>
  </si>
  <si>
    <t>Depreciation</t>
  </si>
  <si>
    <t>Interest</t>
  </si>
  <si>
    <t>Interest on Notes</t>
  </si>
  <si>
    <t>Depreciation Years</t>
  </si>
  <si>
    <t>(Straight Line)</t>
  </si>
  <si>
    <t>Cash Flow</t>
  </si>
  <si>
    <t>Other Current Long Term</t>
  </si>
  <si>
    <t>Net Cash</t>
  </si>
  <si>
    <t>Cumulative Cash</t>
  </si>
  <si>
    <t>Prior</t>
  </si>
  <si>
    <t>Dividends</t>
  </si>
  <si>
    <t>Unit Price</t>
  </si>
  <si>
    <t>Unit Labor</t>
  </si>
  <si>
    <t>Fixed Asset Purchases</t>
  </si>
  <si>
    <t>Material - Total Product Cost</t>
  </si>
  <si>
    <t>Item Unit Cost</t>
  </si>
  <si>
    <t>Units per Product</t>
  </si>
  <si>
    <t>Asset 1</t>
  </si>
  <si>
    <t>Asset 2</t>
  </si>
  <si>
    <t>Asset 3</t>
  </si>
  <si>
    <t>Asset 4</t>
  </si>
  <si>
    <t>Asset 5</t>
  </si>
  <si>
    <t>Asset 6</t>
  </si>
  <si>
    <t>Asset 7</t>
  </si>
  <si>
    <t>Asset 8</t>
  </si>
  <si>
    <t>Asset 9</t>
  </si>
  <si>
    <t>Asset 10</t>
  </si>
  <si>
    <t>Date</t>
  </si>
  <si>
    <t>Investment</t>
  </si>
  <si>
    <t>Bank Loans</t>
  </si>
  <si>
    <t>Loan 1</t>
  </si>
  <si>
    <t>Loan 2</t>
  </si>
  <si>
    <t>Loan 3</t>
  </si>
  <si>
    <t>Loan 4</t>
  </si>
  <si>
    <t>Excel Clarity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</si>
</sst>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1" formatCode="_(* #,##0.00_);_(* \(#,##0.00\);_(* &quot;-&quot;??_);_(@_)"/>
    <numFmt numFmtId="173" formatCode="_(* #,##0_);_(* \(#,##0\);_(* &quot;-&quot;??_);_(@_)"/>
    <numFmt numFmtId="175" formatCode="0.0%"/>
    <numFmt numFmtId="176" formatCode="&quot;$&quot;#,##0\ ;\(&quot;$&quot;#,##0\)"/>
    <numFmt numFmtId="177" formatCode="_([$€-2]* #,##0.00_);_([$€-2]* \(#,##0.00\);_([$€-2]* &quot;-&quot;??_)"/>
    <numFmt numFmtId="178" formatCode="###0.000_);[Red]\(###0.000\)"/>
  </numFmts>
  <fonts count="27" x14ac:knownFonts="1">
    <font>
      <sz val="11"/>
      <color theme="1"/>
      <name val="Calibri"/>
      <family val="2"/>
      <scheme val="minor"/>
    </font>
    <font>
      <sz val="8"/>
      <name val="Tahoma"/>
      <family val="2"/>
    </font>
    <font>
      <sz val="10"/>
      <name val="Arial"/>
      <family val="2"/>
    </font>
    <font>
      <sz val="10"/>
      <color indexed="21"/>
      <name val="Arial"/>
      <family val="2"/>
    </font>
    <font>
      <b/>
      <i/>
      <sz val="24"/>
      <color indexed="48"/>
      <name val="Arial"/>
      <family val="2"/>
    </font>
    <font>
      <i/>
      <sz val="16"/>
      <color indexed="21"/>
      <name val="Arial"/>
      <family val="2"/>
    </font>
    <font>
      <b/>
      <i/>
      <sz val="18"/>
      <color indexed="21"/>
      <name val="Arial"/>
      <family val="2"/>
    </font>
    <font>
      <sz val="18"/>
      <color indexed="21"/>
      <name val="Arial"/>
      <family val="2"/>
    </font>
    <font>
      <sz val="16"/>
      <color indexed="21"/>
      <name val="Arial"/>
      <family val="2"/>
    </font>
    <font>
      <sz val="10"/>
      <color indexed="24"/>
      <name val="Courier New"/>
      <family val="3"/>
    </font>
    <font>
      <sz val="8"/>
      <name val="Arial"/>
      <family val="2"/>
    </font>
    <font>
      <b/>
      <sz val="16"/>
      <name val="Times New Roman"/>
      <family val="1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i/>
      <sz val="16"/>
      <name val="Arial"/>
      <family val="2"/>
    </font>
    <font>
      <b/>
      <i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71" fontId="22" fillId="0" borderId="0" applyFont="0" applyFill="0" applyBorder="0" applyAlignment="0" applyProtection="0"/>
    <xf numFmtId="3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7" fontId="2" fillId="0" borderId="0" applyFont="0" applyFill="0" applyBorder="0" applyAlignment="0" applyProtection="0"/>
    <xf numFmtId="2" fontId="9" fillId="0" borderId="0" applyFont="0" applyFill="0" applyBorder="0" applyAlignment="0" applyProtection="0"/>
    <xf numFmtId="38" fontId="10" fillId="10" borderId="0" applyNumberFormat="0" applyBorder="0" applyAlignment="0" applyProtection="0"/>
    <xf numFmtId="0" fontId="11" fillId="0" borderId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10" fontId="10" fillId="11" borderId="3" applyNumberFormat="0" applyBorder="0" applyAlignment="0" applyProtection="0"/>
    <xf numFmtId="178" fontId="2" fillId="0" borderId="0"/>
    <xf numFmtId="0" fontId="2" fillId="0" borderId="0"/>
    <xf numFmtId="9" fontId="22" fillId="0" borderId="0" applyFont="0" applyFill="0" applyBorder="0" applyAlignment="0" applyProtection="0"/>
    <xf numFmtId="10" fontId="2" fillId="0" borderId="0" applyFont="0" applyFill="0" applyBorder="0" applyAlignment="0" applyProtection="0"/>
    <xf numFmtId="4" fontId="13" fillId="12" borderId="4" applyNumberFormat="0" applyProtection="0">
      <alignment vertical="center"/>
    </xf>
    <xf numFmtId="4" fontId="14" fillId="13" borderId="4" applyNumberFormat="0" applyProtection="0">
      <alignment vertical="center"/>
    </xf>
    <xf numFmtId="4" fontId="13" fillId="13" borderId="4" applyNumberFormat="0" applyProtection="0">
      <alignment horizontal="left" vertical="center" indent="1"/>
    </xf>
    <xf numFmtId="0" fontId="13" fillId="13" borderId="4" applyNumberFormat="0" applyProtection="0">
      <alignment horizontal="left" vertical="top" indent="1"/>
    </xf>
    <xf numFmtId="4" fontId="13" fillId="14" borderId="0" applyNumberFormat="0" applyProtection="0">
      <alignment horizontal="left" vertical="center" indent="1"/>
    </xf>
    <xf numFmtId="4" fontId="15" fillId="2" borderId="4" applyNumberFormat="0" applyProtection="0">
      <alignment horizontal="right" vertical="center"/>
    </xf>
    <xf numFmtId="4" fontId="15" fillId="3" borderId="4" applyNumberFormat="0" applyProtection="0">
      <alignment horizontal="right" vertical="center"/>
    </xf>
    <xf numFmtId="4" fontId="15" fillId="7" borderId="4" applyNumberFormat="0" applyProtection="0">
      <alignment horizontal="right" vertical="center"/>
    </xf>
    <xf numFmtId="4" fontId="15" fillId="5" borderId="4" applyNumberFormat="0" applyProtection="0">
      <alignment horizontal="right" vertical="center"/>
    </xf>
    <xf numFmtId="4" fontId="15" fillId="6" borderId="4" applyNumberFormat="0" applyProtection="0">
      <alignment horizontal="right" vertical="center"/>
    </xf>
    <xf numFmtId="4" fontId="15" fillId="9" borderId="4" applyNumberFormat="0" applyProtection="0">
      <alignment horizontal="right" vertical="center"/>
    </xf>
    <xf numFmtId="4" fontId="15" fillId="8" borderId="4" applyNumberFormat="0" applyProtection="0">
      <alignment horizontal="right" vertical="center"/>
    </xf>
    <xf numFmtId="4" fontId="15" fillId="15" borderId="4" applyNumberFormat="0" applyProtection="0">
      <alignment horizontal="right" vertical="center"/>
    </xf>
    <xf numFmtId="4" fontId="15" fillId="4" borderId="4" applyNumberFormat="0" applyProtection="0">
      <alignment horizontal="right" vertical="center"/>
    </xf>
    <xf numFmtId="4" fontId="13" fillId="16" borderId="5" applyNumberFormat="0" applyProtection="0">
      <alignment horizontal="left" vertical="center" indent="1"/>
    </xf>
    <xf numFmtId="4" fontId="15" fillId="17" borderId="0" applyNumberFormat="0" applyProtection="0">
      <alignment horizontal="left" vertical="center" indent="1"/>
    </xf>
    <xf numFmtId="4" fontId="16" fillId="18" borderId="0" applyNumberFormat="0" applyProtection="0">
      <alignment horizontal="left" vertical="center" indent="1"/>
    </xf>
    <xf numFmtId="4" fontId="15" fillId="19" borderId="4" applyNumberFormat="0" applyProtection="0">
      <alignment horizontal="right" vertical="center"/>
    </xf>
    <xf numFmtId="4" fontId="15" fillId="17" borderId="0" applyNumberFormat="0" applyProtection="0">
      <alignment horizontal="left" vertical="center" indent="1"/>
    </xf>
    <xf numFmtId="4" fontId="15" fillId="14" borderId="0" applyNumberFormat="0" applyProtection="0">
      <alignment horizontal="left" vertical="center" indent="1"/>
    </xf>
    <xf numFmtId="0" fontId="2" fillId="18" borderId="4" applyNumberFormat="0" applyProtection="0">
      <alignment horizontal="left" vertical="center" indent="1"/>
    </xf>
    <xf numFmtId="0" fontId="2" fillId="18" borderId="4" applyNumberFormat="0" applyProtection="0">
      <alignment horizontal="left" vertical="top" indent="1"/>
    </xf>
    <xf numFmtId="0" fontId="2" fillId="14" borderId="4" applyNumberFormat="0" applyProtection="0">
      <alignment horizontal="left" vertical="center" indent="1"/>
    </xf>
    <xf numFmtId="0" fontId="2" fillId="14" borderId="4" applyNumberFormat="0" applyProtection="0">
      <alignment horizontal="left" vertical="top" indent="1"/>
    </xf>
    <xf numFmtId="0" fontId="2" fillId="20" borderId="4" applyNumberFormat="0" applyProtection="0">
      <alignment horizontal="left" vertical="center" indent="1"/>
    </xf>
    <xf numFmtId="0" fontId="2" fillId="20" borderId="4" applyNumberFormat="0" applyProtection="0">
      <alignment horizontal="left" vertical="top" indent="1"/>
    </xf>
    <xf numFmtId="0" fontId="2" fillId="21" borderId="4" applyNumberFormat="0" applyProtection="0">
      <alignment horizontal="left" vertical="center" indent="1"/>
    </xf>
    <xf numFmtId="0" fontId="2" fillId="21" borderId="4" applyNumberFormat="0" applyProtection="0">
      <alignment horizontal="left" vertical="top" indent="1"/>
    </xf>
    <xf numFmtId="4" fontId="15" fillId="11" borderId="4" applyNumberFormat="0" applyProtection="0">
      <alignment vertical="center"/>
    </xf>
    <xf numFmtId="4" fontId="17" fillId="11" borderId="4" applyNumberFormat="0" applyProtection="0">
      <alignment vertical="center"/>
    </xf>
    <xf numFmtId="4" fontId="15" fillId="11" borderId="4" applyNumberFormat="0" applyProtection="0">
      <alignment horizontal="left" vertical="center" indent="1"/>
    </xf>
    <xf numFmtId="0" fontId="15" fillId="11" borderId="4" applyNumberFormat="0" applyProtection="0">
      <alignment horizontal="left" vertical="top" indent="1"/>
    </xf>
    <xf numFmtId="4" fontId="15" fillId="17" borderId="4" applyNumberFormat="0" applyProtection="0">
      <alignment horizontal="right" vertical="center"/>
    </xf>
    <xf numFmtId="4" fontId="17" fillId="17" borderId="4" applyNumberFormat="0" applyProtection="0">
      <alignment horizontal="right" vertical="center"/>
    </xf>
    <xf numFmtId="4" fontId="15" fillId="19" borderId="4" applyNumberFormat="0" applyProtection="0">
      <alignment horizontal="left" vertical="center" indent="1"/>
    </xf>
    <xf numFmtId="0" fontId="15" fillId="14" borderId="4" applyNumberFormat="0" applyProtection="0">
      <alignment horizontal="left" vertical="top" indent="1"/>
    </xf>
    <xf numFmtId="4" fontId="18" fillId="22" borderId="0" applyNumberFormat="0" applyProtection="0">
      <alignment horizontal="left" vertical="center" indent="1"/>
    </xf>
    <xf numFmtId="4" fontId="19" fillId="17" borderId="4" applyNumberFormat="0" applyProtection="0">
      <alignment horizontal="right" vertical="center"/>
    </xf>
    <xf numFmtId="0" fontId="2" fillId="0" borderId="0"/>
  </cellStyleXfs>
  <cellXfs count="58">
    <xf numFmtId="0" fontId="0" fillId="0" borderId="0" xfId="0"/>
    <xf numFmtId="0" fontId="24" fillId="23" borderId="0" xfId="0" applyFont="1" applyFill="1"/>
    <xf numFmtId="171" fontId="24" fillId="23" borderId="3" xfId="3" applyFont="1" applyFill="1" applyBorder="1" applyAlignment="1" applyProtection="1">
      <alignment horizontal="center"/>
    </xf>
    <xf numFmtId="0" fontId="24" fillId="23" borderId="3" xfId="3" applyNumberFormat="1" applyFont="1" applyFill="1" applyBorder="1" applyAlignment="1" applyProtection="1">
      <alignment horizontal="center"/>
    </xf>
    <xf numFmtId="171" fontId="24" fillId="23" borderId="3" xfId="3" applyFont="1" applyFill="1" applyBorder="1" applyAlignment="1">
      <alignment horizontal="center"/>
    </xf>
    <xf numFmtId="0" fontId="24" fillId="23" borderId="3" xfId="3" applyNumberFormat="1" applyFont="1" applyFill="1" applyBorder="1" applyAlignment="1">
      <alignment horizontal="center"/>
    </xf>
    <xf numFmtId="173" fontId="22" fillId="24" borderId="3" xfId="3" applyNumberFormat="1" applyFont="1" applyFill="1" applyBorder="1" applyAlignment="1" applyProtection="1">
      <alignment horizontal="center"/>
      <protection locked="0"/>
    </xf>
    <xf numFmtId="0" fontId="25" fillId="24" borderId="3" xfId="0" applyNumberFormat="1" applyFont="1" applyFill="1" applyBorder="1" applyAlignment="1" applyProtection="1"/>
    <xf numFmtId="0" fontId="0" fillId="24" borderId="0" xfId="0" applyFill="1"/>
    <xf numFmtId="0" fontId="25" fillId="24" borderId="0" xfId="0" applyFont="1" applyFill="1"/>
    <xf numFmtId="0" fontId="0" fillId="24" borderId="0" xfId="0" applyFill="1" applyProtection="1"/>
    <xf numFmtId="173" fontId="22" fillId="24" borderId="3" xfId="3" applyNumberFormat="1" applyFont="1" applyFill="1" applyBorder="1" applyAlignment="1" applyProtection="1">
      <alignment horizontal="center"/>
    </xf>
    <xf numFmtId="173" fontId="22" fillId="24" borderId="0" xfId="3" applyNumberFormat="1" applyFont="1" applyFill="1" applyProtection="1"/>
    <xf numFmtId="173" fontId="22" fillId="24" borderId="0" xfId="3" applyNumberFormat="1" applyFont="1" applyFill="1"/>
    <xf numFmtId="173" fontId="22" fillId="24" borderId="6" xfId="3" applyNumberFormat="1" applyFont="1" applyFill="1" applyBorder="1"/>
    <xf numFmtId="173" fontId="22" fillId="25" borderId="3" xfId="3" applyNumberFormat="1" applyFont="1" applyFill="1" applyBorder="1" applyAlignment="1" applyProtection="1">
      <alignment horizontal="center"/>
      <protection locked="0"/>
    </xf>
    <xf numFmtId="0" fontId="3" fillId="24" borderId="0" xfId="15" applyFont="1" applyFill="1"/>
    <xf numFmtId="0" fontId="3" fillId="24" borderId="0" xfId="15" applyFont="1" applyFill="1" applyAlignment="1">
      <alignment horizontal="center"/>
    </xf>
    <xf numFmtId="0" fontId="4" fillId="24" borderId="0" xfId="15" applyFont="1" applyFill="1" applyAlignment="1"/>
    <xf numFmtId="0" fontId="20" fillId="24" borderId="0" xfId="15" applyFont="1" applyFill="1" applyAlignment="1">
      <alignment vertical="top" wrapText="1"/>
    </xf>
    <xf numFmtId="0" fontId="6" fillId="24" borderId="0" xfId="15" applyFont="1" applyFill="1"/>
    <xf numFmtId="0" fontId="7" fillId="24" borderId="0" xfId="15" applyFont="1" applyFill="1" applyAlignment="1">
      <alignment horizontal="center" vertical="top"/>
    </xf>
    <xf numFmtId="0" fontId="5" fillId="24" borderId="0" xfId="15" applyFont="1" applyFill="1" applyAlignment="1">
      <alignment vertical="top" wrapText="1"/>
    </xf>
    <xf numFmtId="0" fontId="8" fillId="24" borderId="0" xfId="15" quotePrefix="1" applyFont="1" applyFill="1" applyAlignment="1">
      <alignment wrapText="1"/>
    </xf>
    <xf numFmtId="0" fontId="21" fillId="24" borderId="0" xfId="15" applyFont="1" applyFill="1" applyAlignment="1">
      <alignment horizontal="left" wrapText="1"/>
    </xf>
    <xf numFmtId="173" fontId="0" fillId="24" borderId="0" xfId="0" applyNumberFormat="1" applyFill="1" applyProtection="1"/>
    <xf numFmtId="175" fontId="22" fillId="24" borderId="3" xfId="16" applyNumberFormat="1" applyFont="1" applyFill="1" applyBorder="1" applyAlignment="1" applyProtection="1">
      <alignment horizontal="center"/>
    </xf>
    <xf numFmtId="173" fontId="0" fillId="24" borderId="0" xfId="0" applyNumberFormat="1" applyFill="1"/>
    <xf numFmtId="0" fontId="25" fillId="24" borderId="7" xfId="0" applyNumberFormat="1" applyFont="1" applyFill="1" applyBorder="1" applyAlignment="1" applyProtection="1"/>
    <xf numFmtId="0" fontId="25" fillId="24" borderId="2" xfId="0" applyNumberFormat="1" applyFont="1" applyFill="1" applyBorder="1" applyAlignment="1" applyProtection="1"/>
    <xf numFmtId="0" fontId="25" fillId="24" borderId="6" xfId="0" applyNumberFormat="1" applyFont="1" applyFill="1" applyBorder="1" applyAlignment="1" applyProtection="1"/>
    <xf numFmtId="0" fontId="25" fillId="24" borderId="0" xfId="0" applyFont="1" applyFill="1" applyProtection="1"/>
    <xf numFmtId="0" fontId="26" fillId="24" borderId="0" xfId="0" applyFont="1" applyFill="1"/>
    <xf numFmtId="171" fontId="22" fillId="24" borderId="0" xfId="3" applyFont="1" applyFill="1" applyAlignment="1">
      <alignment horizontal="center"/>
    </xf>
    <xf numFmtId="173" fontId="22" fillId="24" borderId="0" xfId="3" applyNumberFormat="1" applyFont="1" applyFill="1" applyAlignment="1">
      <alignment horizontal="center"/>
    </xf>
    <xf numFmtId="171" fontId="22" fillId="24" borderId="3" xfId="3" applyFont="1" applyFill="1" applyBorder="1" applyAlignment="1">
      <alignment horizontal="center"/>
    </xf>
    <xf numFmtId="171" fontId="22" fillId="24" borderId="0" xfId="3" applyFont="1" applyFill="1" applyBorder="1" applyAlignment="1">
      <alignment horizontal="center"/>
    </xf>
    <xf numFmtId="0" fontId="25" fillId="24" borderId="0" xfId="0" applyFont="1" applyFill="1" applyProtection="1">
      <protection locked="0"/>
    </xf>
    <xf numFmtId="171" fontId="22" fillId="24" borderId="3" xfId="3" applyFont="1" applyFill="1" applyBorder="1" applyAlignment="1" applyProtection="1">
      <alignment horizontal="center"/>
      <protection locked="0"/>
    </xf>
    <xf numFmtId="171" fontId="22" fillId="24" borderId="3" xfId="3" applyFont="1" applyFill="1" applyBorder="1" applyAlignment="1" applyProtection="1">
      <alignment horizontal="center"/>
    </xf>
    <xf numFmtId="171" fontId="22" fillId="25" borderId="3" xfId="3" applyFont="1" applyFill="1" applyBorder="1" applyAlignment="1" applyProtection="1">
      <alignment horizontal="center"/>
      <protection locked="0"/>
    </xf>
    <xf numFmtId="0" fontId="25" fillId="24" borderId="3" xfId="0" applyFont="1" applyFill="1" applyBorder="1" applyProtection="1">
      <protection locked="0"/>
    </xf>
    <xf numFmtId="171" fontId="25" fillId="24" borderId="0" xfId="3" applyFont="1" applyFill="1" applyAlignment="1">
      <alignment horizontal="center"/>
    </xf>
    <xf numFmtId="171" fontId="25" fillId="24" borderId="3" xfId="3" applyFont="1" applyFill="1" applyBorder="1" applyAlignment="1">
      <alignment horizontal="center"/>
    </xf>
    <xf numFmtId="173" fontId="25" fillId="24" borderId="3" xfId="3" applyNumberFormat="1" applyFont="1" applyFill="1" applyBorder="1" applyAlignment="1">
      <alignment horizontal="center" wrapText="1"/>
    </xf>
    <xf numFmtId="171" fontId="25" fillId="24" borderId="3" xfId="3" applyFont="1" applyFill="1" applyBorder="1" applyAlignment="1">
      <alignment horizontal="center" wrapText="1"/>
    </xf>
    <xf numFmtId="0" fontId="0" fillId="24" borderId="3" xfId="0" applyFill="1" applyBorder="1"/>
    <xf numFmtId="171" fontId="22" fillId="24" borderId="0" xfId="3" applyFont="1" applyFill="1" applyBorder="1" applyAlignment="1" applyProtection="1">
      <alignment horizontal="center"/>
      <protection locked="0"/>
    </xf>
    <xf numFmtId="171" fontId="22" fillId="24" borderId="0" xfId="3" applyFont="1" applyFill="1" applyAlignment="1" applyProtection="1">
      <alignment horizontal="center"/>
      <protection locked="0"/>
    </xf>
    <xf numFmtId="173" fontId="23" fillId="24" borderId="0" xfId="3" applyNumberFormat="1" applyFont="1" applyFill="1" applyAlignment="1">
      <alignment horizontal="left"/>
    </xf>
    <xf numFmtId="171" fontId="22" fillId="25" borderId="3" xfId="3" applyNumberFormat="1" applyFont="1" applyFill="1" applyBorder="1" applyAlignment="1" applyProtection="1">
      <alignment horizontal="center"/>
      <protection locked="0"/>
    </xf>
    <xf numFmtId="0" fontId="25" fillId="25" borderId="3" xfId="0" applyFont="1" applyFill="1" applyBorder="1" applyProtection="1">
      <protection locked="0"/>
    </xf>
    <xf numFmtId="0" fontId="22" fillId="25" borderId="3" xfId="3" applyNumberFormat="1" applyFont="1" applyFill="1" applyBorder="1" applyAlignment="1" applyProtection="1">
      <alignment horizontal="center"/>
      <protection locked="0"/>
    </xf>
    <xf numFmtId="175" fontId="22" fillId="25" borderId="3" xfId="3" applyNumberFormat="1" applyFont="1" applyFill="1" applyBorder="1" applyAlignment="1" applyProtection="1">
      <alignment horizontal="center"/>
    </xf>
    <xf numFmtId="171" fontId="22" fillId="25" borderId="3" xfId="3" applyFont="1" applyFill="1" applyBorder="1" applyAlignment="1" applyProtection="1">
      <alignment horizontal="center"/>
    </xf>
    <xf numFmtId="9" fontId="22" fillId="25" borderId="3" xfId="3" applyNumberFormat="1" applyFont="1" applyFill="1" applyBorder="1" applyAlignment="1" applyProtection="1">
      <alignment horizontal="center"/>
      <protection locked="0"/>
    </xf>
    <xf numFmtId="0" fontId="25" fillId="24" borderId="3" xfId="0" applyNumberFormat="1" applyFont="1" applyFill="1" applyBorder="1" applyAlignment="1" applyProtection="1">
      <alignment horizontal="center"/>
    </xf>
    <xf numFmtId="173" fontId="25" fillId="24" borderId="3" xfId="3" applyNumberFormat="1" applyFont="1" applyFill="1" applyBorder="1" applyAlignment="1">
      <alignment horizontal="center"/>
    </xf>
  </cellXfs>
  <cellStyles count="57">
    <cellStyle name="_Fleet Base" xfId="1"/>
    <cellStyle name="_Waxi Inv Analysis" xfId="2"/>
    <cellStyle name="Comma0" xfId="4"/>
    <cellStyle name="Currency0" xfId="5"/>
    <cellStyle name="Date" xfId="6"/>
    <cellStyle name="Euro" xfId="7"/>
    <cellStyle name="Fixed" xfId="8"/>
    <cellStyle name="Grey" xfId="9"/>
    <cellStyle name="header" xfId="10"/>
    <cellStyle name="Header1" xfId="11"/>
    <cellStyle name="Header2" xfId="12"/>
    <cellStyle name="Input [yellow]" xfId="13"/>
    <cellStyle name="Milliers" xfId="3" builtinId="3"/>
    <cellStyle name="Normal" xfId="0" builtinId="0"/>
    <cellStyle name="Normal - Style1" xfId="14"/>
    <cellStyle name="Normal 2" xfId="15"/>
    <cellStyle name="Percent [2]" xfId="17"/>
    <cellStyle name="Pourcentage" xfId="16" builtinId="5"/>
    <cellStyle name="SAPBEXaggData" xfId="18"/>
    <cellStyle name="SAPBEXaggDataEmph" xfId="19"/>
    <cellStyle name="SAPBEXaggItem" xfId="20"/>
    <cellStyle name="SAPBEXaggItemX" xfId="21"/>
    <cellStyle name="SAPBEXchaText" xfId="22"/>
    <cellStyle name="SAPBEXexcBad7" xfId="23"/>
    <cellStyle name="SAPBEXexcBad8" xfId="24"/>
    <cellStyle name="SAPBEXexcBad9" xfId="25"/>
    <cellStyle name="SAPBEXexcCritical4" xfId="26"/>
    <cellStyle name="SAPBEXexcCritical5" xfId="27"/>
    <cellStyle name="SAPBEXexcCritical6" xfId="28"/>
    <cellStyle name="SAPBEXexcGood1" xfId="29"/>
    <cellStyle name="SAPBEXexcGood2" xfId="30"/>
    <cellStyle name="SAPBEXexcGood3" xfId="31"/>
    <cellStyle name="SAPBEXfilterDrill" xfId="32"/>
    <cellStyle name="SAPBEXfilterItem" xfId="33"/>
    <cellStyle name="SAPBEXfilterText" xfId="34"/>
    <cellStyle name="SAPBEXformats" xfId="35"/>
    <cellStyle name="SAPBEXheaderItem" xfId="36"/>
    <cellStyle name="SAPBEXheaderText" xfId="37"/>
    <cellStyle name="SAPBEXHLevel0" xfId="38"/>
    <cellStyle name="SAPBEXHLevel0X" xfId="39"/>
    <cellStyle name="SAPBEXHLevel1" xfId="40"/>
    <cellStyle name="SAPBEXHLevel1X" xfId="41"/>
    <cellStyle name="SAPBEXHLevel2" xfId="42"/>
    <cellStyle name="SAPBEXHLevel2X" xfId="43"/>
    <cellStyle name="SAPBEXHLevel3" xfId="44"/>
    <cellStyle name="SAPBEXHLevel3X" xfId="45"/>
    <cellStyle name="SAPBEXresData" xfId="46"/>
    <cellStyle name="SAPBEXresDataEmph" xfId="47"/>
    <cellStyle name="SAPBEXresItem" xfId="48"/>
    <cellStyle name="SAPBEXresItemX" xfId="49"/>
    <cellStyle name="SAPBEXstdData" xfId="50"/>
    <cellStyle name="SAPBEXstdDataEmph" xfId="51"/>
    <cellStyle name="SAPBEXstdItem" xfId="52"/>
    <cellStyle name="SAPBEXstdItemX" xfId="53"/>
    <cellStyle name="SAPBEXtitle" xfId="54"/>
    <cellStyle name="SAPBEXundefined" xfId="55"/>
    <cellStyle name="Style 1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Drop" dropStyle="combo" dx="22" fmlaLink="M8" fmlaRange="$AI$4:$AI$24" sel="21" val="13"/>
</file>

<file path=xl/ctrlProps/ctrlProp11.xml><?xml version="1.0" encoding="utf-8"?>
<formControlPr xmlns="http://schemas.microsoft.com/office/spreadsheetml/2009/9/main" objectType="Drop" dropStyle="combo" dx="22" fmlaLink="M9" fmlaRange="$AI$4:$AI$24" sel="21" val="13"/>
</file>

<file path=xl/ctrlProps/ctrlProp12.xml><?xml version="1.0" encoding="utf-8"?>
<formControlPr xmlns="http://schemas.microsoft.com/office/spreadsheetml/2009/9/main" objectType="Drop" dropStyle="combo" dx="22" fmlaLink="M10" fmlaRange="$AI$4:$AI$24" sel="21" val="13"/>
</file>

<file path=xl/ctrlProps/ctrlProp13.xml><?xml version="1.0" encoding="utf-8"?>
<formControlPr xmlns="http://schemas.microsoft.com/office/spreadsheetml/2009/9/main" objectType="Drop" dropStyle="combo" dx="22" fmlaLink="M11" fmlaRange="$AI$4:$AI$24" sel="21" val="13"/>
</file>

<file path=xl/ctrlProps/ctrlProp14.xml><?xml version="1.0" encoding="utf-8"?>
<formControlPr xmlns="http://schemas.microsoft.com/office/spreadsheetml/2009/9/main" objectType="Drop" dropStyle="combo" dx="22" fmlaLink="M12" fmlaRange="$AI$4:$AI$24" sel="21" val="13"/>
</file>

<file path=xl/ctrlProps/ctrlProp15.xml><?xml version="1.0" encoding="utf-8"?>
<formControlPr xmlns="http://schemas.microsoft.com/office/spreadsheetml/2009/9/main" objectType="Drop" dropStyle="combo" dx="22" fmlaLink="M13" fmlaRange="$AI$4:$AI$24" sel="21" val="13"/>
</file>

<file path=xl/ctrlProps/ctrlProp16.xml><?xml version="1.0" encoding="utf-8"?>
<formControlPr xmlns="http://schemas.microsoft.com/office/spreadsheetml/2009/9/main" objectType="Drop" dropStyle="combo" dx="22" fmlaLink="M14" fmlaRange="$AI$4:$AI$24" sel="21" val="13"/>
</file>

<file path=xl/ctrlProps/ctrlProp17.xml><?xml version="1.0" encoding="utf-8"?>
<formControlPr xmlns="http://schemas.microsoft.com/office/spreadsheetml/2009/9/main" objectType="Drop" dropStyle="combo" dx="22" fmlaLink="M17" fmlaRange="$AI$4:$AI$24" sel="1" val="0"/>
</file>

<file path=xl/ctrlProps/ctrlProp18.xml><?xml version="1.0" encoding="utf-8"?>
<formControlPr xmlns="http://schemas.microsoft.com/office/spreadsheetml/2009/9/main" objectType="Drop" dropStyle="combo" dx="22" fmlaLink="M18" fmlaRange="$AI$4:$AI$24" sel="18" val="13"/>
</file>

<file path=xl/ctrlProps/ctrlProp19.xml><?xml version="1.0" encoding="utf-8"?>
<formControlPr xmlns="http://schemas.microsoft.com/office/spreadsheetml/2009/9/main" objectType="Drop" dropStyle="combo" dx="22" fmlaLink="M19" fmlaRange="$AI$4:$AI$24" sel="21" val="13"/>
</file>

<file path=xl/ctrlProps/ctrlProp2.xml><?xml version="1.0" encoding="utf-8"?>
<formControlPr xmlns="http://schemas.microsoft.com/office/spreadsheetml/2009/9/main" objectType="Drop" dropStyle="combo" dx="22" fmlaLink="$B$17" fmlaRange="$AG$4:$AG$28" noThreeD="1" sel="1" val="0"/>
</file>

<file path=xl/ctrlProps/ctrlProp20.xml><?xml version="1.0" encoding="utf-8"?>
<formControlPr xmlns="http://schemas.microsoft.com/office/spreadsheetml/2009/9/main" objectType="Drop" dropStyle="combo" dx="22" fmlaLink="M20" fmlaRange="$AI$4:$AI$24" sel="21" val="13"/>
</file>

<file path=xl/ctrlProps/ctrlProp3.xml><?xml version="1.0" encoding="utf-8"?>
<formControlPr xmlns="http://schemas.microsoft.com/office/spreadsheetml/2009/9/main" objectType="Scroll" dx="16" fmlaLink="$B$19" horiz="1" max="200" page="10" val="69"/>
</file>

<file path=xl/ctrlProps/ctrlProp4.xml><?xml version="1.0" encoding="utf-8"?>
<formControlPr xmlns="http://schemas.microsoft.com/office/spreadsheetml/2009/9/main" objectType="Scroll" dx="16" fmlaLink="$B$22" horiz="1" max="200" page="10" val="27"/>
</file>

<file path=xl/ctrlProps/ctrlProp5.xml><?xml version="1.0" encoding="utf-8"?>
<formControlPr xmlns="http://schemas.microsoft.com/office/spreadsheetml/2009/9/main" objectType="Scroll" dx="16" fmlaLink="$B$25" horiz="1" max="200" page="10" val="24"/>
</file>

<file path=xl/ctrlProps/ctrlProp6.xml><?xml version="1.0" encoding="utf-8"?>
<formControlPr xmlns="http://schemas.microsoft.com/office/spreadsheetml/2009/9/main" objectType="Scroll" dx="16" fmlaLink="$B$28" horiz="1" max="200" page="10" val="21"/>
</file>

<file path=xl/ctrlProps/ctrlProp7.xml><?xml version="1.0" encoding="utf-8"?>
<formControlPr xmlns="http://schemas.microsoft.com/office/spreadsheetml/2009/9/main" objectType="Drop" dropStyle="combo" dx="22" fmlaLink="M5" fmlaRange="$AI$4:$AI$24" sel="1" val="0"/>
</file>

<file path=xl/ctrlProps/ctrlProp8.xml><?xml version="1.0" encoding="utf-8"?>
<formControlPr xmlns="http://schemas.microsoft.com/office/spreadsheetml/2009/9/main" objectType="Drop" dropStyle="combo" dx="22" fmlaLink="M6" fmlaRange="$AI$4:$AI$24" sel="21" val="13"/>
</file>

<file path=xl/ctrlProps/ctrlProp9.xml><?xml version="1.0" encoding="utf-8"?>
<formControlPr xmlns="http://schemas.microsoft.com/office/spreadsheetml/2009/9/main" objectType="Drop" dropStyle="combo" dx="22" fmlaLink="M7" fmlaRange="$AI$4:$AI$24" sel="21" val="13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OH!A1"/><Relationship Id="rId2" Type="http://schemas.openxmlformats.org/officeDocument/2006/relationships/hyperlink" Target="#COGS!A1"/><Relationship Id="rId1" Type="http://schemas.openxmlformats.org/officeDocument/2006/relationships/hyperlink" Target="#Para!A1"/><Relationship Id="rId6" Type="http://schemas.openxmlformats.org/officeDocument/2006/relationships/hyperlink" Target="#CF!A1"/><Relationship Id="rId5" Type="http://schemas.openxmlformats.org/officeDocument/2006/relationships/hyperlink" Target="#'P&amp;L'!A1"/><Relationship Id="rId4" Type="http://schemas.openxmlformats.org/officeDocument/2006/relationships/hyperlink" Target="#Bal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rol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rol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rol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rol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rol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ro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</xdr:row>
      <xdr:rowOff>870856</xdr:rowOff>
    </xdr:from>
    <xdr:to>
      <xdr:col>2</xdr:col>
      <xdr:colOff>3592286</xdr:colOff>
      <xdr:row>4</xdr:row>
      <xdr:rowOff>27213</xdr:rowOff>
    </xdr:to>
    <xdr:sp macro="" textlink="">
      <xdr:nvSpPr>
        <xdr:cNvPr id="4" name="WordArt 3"/>
        <xdr:cNvSpPr>
          <a:spLocks noChangeArrowheads="1" noChangeShapeType="1" noTextEdit="1"/>
        </xdr:cNvSpPr>
      </xdr:nvSpPr>
      <xdr:spPr bwMode="auto">
        <a:xfrm>
          <a:off x="585107" y="1537606"/>
          <a:ext cx="3497036" cy="408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8671"/>
            </a:avLst>
          </a:prstTxWarp>
        </a:bodyPr>
        <a:lstStyle/>
        <a:p>
          <a:pPr algn="l" rtl="0"/>
          <a:r>
            <a:rPr lang="en-US" sz="3600" i="1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D85D18"/>
              </a:solidFill>
              <a:effectLst>
                <a:outerShdw dist="35921" dir="2700000" algn="ctr" rotWithShape="0">
                  <a:srgbClr val="808080">
                    <a:alpha val="80000"/>
                  </a:srgbClr>
                </a:outerShdw>
              </a:effectLst>
              <a:latin typeface="Arial Black"/>
            </a:rPr>
            <a:t>StartUp P&amp;L Tool</a:t>
          </a:r>
        </a:p>
      </xdr:txBody>
    </xdr:sp>
    <xdr:clientData/>
  </xdr:twoCellAnchor>
  <xdr:twoCellAnchor>
    <xdr:from>
      <xdr:col>2</xdr:col>
      <xdr:colOff>68035</xdr:colOff>
      <xdr:row>4</xdr:row>
      <xdr:rowOff>40822</xdr:rowOff>
    </xdr:from>
    <xdr:to>
      <xdr:col>2</xdr:col>
      <xdr:colOff>7606393</xdr:colOff>
      <xdr:row>28</xdr:row>
      <xdr:rowOff>149678</xdr:rowOff>
    </xdr:to>
    <xdr:sp macro="" textlink="">
      <xdr:nvSpPr>
        <xdr:cNvPr id="8" name="TextBox 7"/>
        <xdr:cNvSpPr txBox="1"/>
      </xdr:nvSpPr>
      <xdr:spPr>
        <a:xfrm>
          <a:off x="557892" y="1959429"/>
          <a:ext cx="7538358" cy="542924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2857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="1">
              <a:solidFill>
                <a:sysClr val="windowText" lastClr="000000"/>
              </a:solidFill>
            </a:rPr>
            <a:t>This tool is designed to organize</a:t>
          </a:r>
          <a:r>
            <a:rPr lang="en-US" sz="1600" b="1" baseline="0">
              <a:solidFill>
                <a:sysClr val="windowText" lastClr="000000"/>
              </a:solidFill>
            </a:rPr>
            <a:t> financials and perform basic calculations for a start up company.</a:t>
          </a:r>
        </a:p>
        <a:p>
          <a:endParaRPr lang="en-US" sz="1600" b="1" baseline="0">
            <a:solidFill>
              <a:sysClr val="windowText" lastClr="000000"/>
            </a:solidFill>
          </a:endParaRPr>
        </a:p>
        <a:p>
          <a:r>
            <a:rPr lang="en-US" sz="1600" b="1" baseline="0">
              <a:solidFill>
                <a:sysClr val="windowText" lastClr="000000"/>
              </a:solidFill>
            </a:rPr>
            <a:t>1.  Set product fundamentals, calendar periods, fixed assets,</a:t>
          </a:r>
        </a:p>
        <a:p>
          <a:r>
            <a:rPr lang="en-US" sz="1600" b="1" baseline="0">
              <a:solidFill>
                <a:sysClr val="windowText" lastClr="000000"/>
              </a:solidFill>
            </a:rPr>
            <a:t>      loans, and other parameters.</a:t>
          </a:r>
        </a:p>
        <a:p>
          <a:endParaRPr lang="en-US" sz="1600" b="1" baseline="0">
            <a:solidFill>
              <a:sysClr val="windowText" lastClr="000000"/>
            </a:solidFill>
          </a:endParaRPr>
        </a:p>
        <a:p>
          <a:r>
            <a:rPr lang="en-US" sz="1600" b="1" baseline="0">
              <a:solidFill>
                <a:sysClr val="windowText" lastClr="000000"/>
              </a:solidFill>
            </a:rPr>
            <a:t>2.  Set product volumes.</a:t>
          </a:r>
        </a:p>
        <a:p>
          <a:endParaRPr lang="en-US" sz="1600" b="1" baseline="0">
            <a:solidFill>
              <a:sysClr val="windowText" lastClr="000000"/>
            </a:solidFill>
          </a:endParaRPr>
        </a:p>
        <a:p>
          <a:r>
            <a:rPr lang="en-US" sz="1600" b="1" baseline="0">
              <a:solidFill>
                <a:sysClr val="windowText" lastClr="000000"/>
              </a:solidFill>
            </a:rPr>
            <a:t>3.  Set overhead items.</a:t>
          </a:r>
        </a:p>
        <a:p>
          <a:endParaRPr lang="en-US" sz="1600" b="1" baseline="0">
            <a:solidFill>
              <a:sysClr val="windowText" lastClr="000000"/>
            </a:solidFill>
          </a:endParaRPr>
        </a:p>
        <a:p>
          <a:r>
            <a:rPr lang="en-US" sz="1600" b="1" baseline="0">
              <a:solidFill>
                <a:sysClr val="windowText" lastClr="000000"/>
              </a:solidFill>
            </a:rPr>
            <a:t>4.  Set Paid in Capital and other assets.</a:t>
          </a:r>
        </a:p>
        <a:p>
          <a:endParaRPr lang="en-US" sz="1600" b="1" baseline="0">
            <a:solidFill>
              <a:sysClr val="windowText" lastClr="000000"/>
            </a:solidFill>
          </a:endParaRPr>
        </a:p>
        <a:p>
          <a:r>
            <a:rPr lang="en-US" sz="1600" b="1" baseline="0">
              <a:solidFill>
                <a:sysClr val="windowText" lastClr="000000"/>
              </a:solidFill>
            </a:rPr>
            <a:t>5.  Review P&amp;L</a:t>
          </a:r>
        </a:p>
        <a:p>
          <a:endParaRPr lang="en-US" sz="1600" b="1" baseline="0">
            <a:solidFill>
              <a:sysClr val="windowText" lastClr="000000"/>
            </a:solidFill>
          </a:endParaRPr>
        </a:p>
        <a:p>
          <a:r>
            <a:rPr lang="en-US" sz="1600" b="1" baseline="0">
              <a:solidFill>
                <a:sysClr val="windowText" lastClr="000000"/>
              </a:solidFill>
            </a:rPr>
            <a:t>6.  Review Cash Flow (add dividends if appropriate)</a:t>
          </a:r>
        </a:p>
        <a:p>
          <a:endParaRPr lang="en-US" sz="1600" b="1" baseline="0">
            <a:solidFill>
              <a:sysClr val="windowText" lastClr="000000"/>
            </a:solidFill>
          </a:endParaRPr>
        </a:p>
        <a:p>
          <a:r>
            <a:rPr lang="en-US" sz="1600" b="1" baseline="0">
              <a:solidFill>
                <a:sysClr val="windowText" lastClr="000000"/>
              </a:solidFill>
            </a:rPr>
            <a:t>Pages are protected without a password, for use as templates.</a:t>
          </a:r>
        </a:p>
        <a:p>
          <a:endParaRPr lang="en-US" sz="1600" b="1" baseline="0">
            <a:solidFill>
              <a:sysClr val="windowText" lastClr="000000"/>
            </a:solidFill>
          </a:endParaRPr>
        </a:p>
        <a:p>
          <a:r>
            <a:rPr lang="en-US" sz="1600" b="1" baseline="0">
              <a:solidFill>
                <a:sysClr val="windowText" lastClr="000000"/>
              </a:solidFill>
            </a:rPr>
            <a:t>Special features: </a:t>
          </a:r>
        </a:p>
        <a:p>
          <a:r>
            <a:rPr lang="en-US" sz="1600" b="1" baseline="0">
              <a:solidFill>
                <a:sysClr val="windowText" lastClr="000000"/>
              </a:solidFill>
            </a:rPr>
            <a:t>o  Profit After Tax is automatically transferred to Retained Earnings.</a:t>
          </a:r>
        </a:p>
        <a:p>
          <a:r>
            <a:rPr lang="en-US" sz="1600" b="1" baseline="0">
              <a:solidFill>
                <a:sysClr val="windowText" lastClr="000000"/>
              </a:solidFill>
            </a:rPr>
            <a:t>o  Cash from the Cash Flow page is used to keep the Balance Sheet balanced.</a:t>
          </a:r>
          <a:endParaRPr lang="en-US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6177653</xdr:colOff>
      <xdr:row>5</xdr:row>
      <xdr:rowOff>557893</xdr:rowOff>
    </xdr:from>
    <xdr:to>
      <xdr:col>4</xdr:col>
      <xdr:colOff>176903</xdr:colOff>
      <xdr:row>5</xdr:row>
      <xdr:rowOff>1047749</xdr:rowOff>
    </xdr:to>
    <xdr:sp macro="" textlink="">
      <xdr:nvSpPr>
        <xdr:cNvPr id="9" name="Bevel 8">
          <a:hlinkClick xmlns:r="http://schemas.openxmlformats.org/officeDocument/2006/relationships" r:id="rId1"/>
        </xdr:cNvPr>
        <xdr:cNvSpPr/>
      </xdr:nvSpPr>
      <xdr:spPr>
        <a:xfrm>
          <a:off x="6667510" y="2639786"/>
          <a:ext cx="2449286" cy="489856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en-US" sz="2000">
              <a:solidFill>
                <a:schemeClr val="lt1"/>
              </a:solidFill>
              <a:latin typeface="+mn-lt"/>
              <a:ea typeface="+mn-ea"/>
              <a:cs typeface="+mn-cs"/>
            </a:rPr>
            <a:t>1.  Parameters</a:t>
          </a:r>
        </a:p>
      </xdr:txBody>
    </xdr:sp>
    <xdr:clientData/>
  </xdr:twoCellAnchor>
  <xdr:twoCellAnchor>
    <xdr:from>
      <xdr:col>2</xdr:col>
      <xdr:colOff>6177653</xdr:colOff>
      <xdr:row>5</xdr:row>
      <xdr:rowOff>1074966</xdr:rowOff>
    </xdr:from>
    <xdr:to>
      <xdr:col>4</xdr:col>
      <xdr:colOff>176903</xdr:colOff>
      <xdr:row>7</xdr:row>
      <xdr:rowOff>136073</xdr:rowOff>
    </xdr:to>
    <xdr:sp macro="" textlink="">
      <xdr:nvSpPr>
        <xdr:cNvPr id="10" name="Bevel 9">
          <a:hlinkClick xmlns:r="http://schemas.openxmlformats.org/officeDocument/2006/relationships" r:id="rId2"/>
        </xdr:cNvPr>
        <xdr:cNvSpPr/>
      </xdr:nvSpPr>
      <xdr:spPr>
        <a:xfrm>
          <a:off x="6667510" y="3156859"/>
          <a:ext cx="2449286" cy="489857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en-US" sz="2000">
              <a:solidFill>
                <a:schemeClr val="lt1"/>
              </a:solidFill>
              <a:latin typeface="+mn-lt"/>
              <a:ea typeface="+mn-ea"/>
              <a:cs typeface="+mn-cs"/>
            </a:rPr>
            <a:t>2.</a:t>
          </a:r>
          <a:r>
            <a:rPr lang="en-US" sz="2000" baseline="0">
              <a:solidFill>
                <a:schemeClr val="lt1"/>
              </a:solidFill>
              <a:latin typeface="+mn-lt"/>
              <a:ea typeface="+mn-ea"/>
              <a:cs typeface="+mn-cs"/>
            </a:rPr>
            <a:t>  </a:t>
          </a:r>
          <a:r>
            <a:rPr lang="en-US" sz="2000">
              <a:solidFill>
                <a:schemeClr val="lt1"/>
              </a:solidFill>
              <a:latin typeface="+mn-lt"/>
              <a:ea typeface="+mn-ea"/>
              <a:cs typeface="+mn-cs"/>
            </a:rPr>
            <a:t>Set Volumes</a:t>
          </a:r>
        </a:p>
      </xdr:txBody>
    </xdr:sp>
    <xdr:clientData/>
  </xdr:twoCellAnchor>
  <xdr:twoCellAnchor>
    <xdr:from>
      <xdr:col>2</xdr:col>
      <xdr:colOff>6177653</xdr:colOff>
      <xdr:row>7</xdr:row>
      <xdr:rowOff>163289</xdr:rowOff>
    </xdr:from>
    <xdr:to>
      <xdr:col>4</xdr:col>
      <xdr:colOff>176903</xdr:colOff>
      <xdr:row>9</xdr:row>
      <xdr:rowOff>285753</xdr:rowOff>
    </xdr:to>
    <xdr:sp macro="" textlink="">
      <xdr:nvSpPr>
        <xdr:cNvPr id="11" name="Bevel 10">
          <a:hlinkClick xmlns:r="http://schemas.openxmlformats.org/officeDocument/2006/relationships" r:id="rId3"/>
        </xdr:cNvPr>
        <xdr:cNvSpPr/>
      </xdr:nvSpPr>
      <xdr:spPr>
        <a:xfrm>
          <a:off x="6667510" y="3673932"/>
          <a:ext cx="2449286" cy="489857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en-US" sz="2000">
              <a:solidFill>
                <a:schemeClr val="lt1"/>
              </a:solidFill>
              <a:latin typeface="+mn-lt"/>
              <a:ea typeface="+mn-ea"/>
              <a:cs typeface="+mn-cs"/>
            </a:rPr>
            <a:t>3.  Set Overhead</a:t>
          </a:r>
        </a:p>
      </xdr:txBody>
    </xdr:sp>
    <xdr:clientData/>
  </xdr:twoCellAnchor>
  <xdr:twoCellAnchor>
    <xdr:from>
      <xdr:col>2</xdr:col>
      <xdr:colOff>6177653</xdr:colOff>
      <xdr:row>9</xdr:row>
      <xdr:rowOff>312970</xdr:rowOff>
    </xdr:from>
    <xdr:to>
      <xdr:col>4</xdr:col>
      <xdr:colOff>176903</xdr:colOff>
      <xdr:row>12</xdr:row>
      <xdr:rowOff>54434</xdr:rowOff>
    </xdr:to>
    <xdr:sp macro="" textlink="">
      <xdr:nvSpPr>
        <xdr:cNvPr id="12" name="Bevel 11">
          <a:hlinkClick xmlns:r="http://schemas.openxmlformats.org/officeDocument/2006/relationships" r:id="rId4"/>
        </xdr:cNvPr>
        <xdr:cNvSpPr/>
      </xdr:nvSpPr>
      <xdr:spPr>
        <a:xfrm>
          <a:off x="6667510" y="4191006"/>
          <a:ext cx="2449286" cy="489857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/>
            <a:t>4.  Balance Sheet</a:t>
          </a:r>
        </a:p>
      </xdr:txBody>
    </xdr:sp>
    <xdr:clientData/>
  </xdr:twoCellAnchor>
  <xdr:twoCellAnchor>
    <xdr:from>
      <xdr:col>2</xdr:col>
      <xdr:colOff>6177653</xdr:colOff>
      <xdr:row>12</xdr:row>
      <xdr:rowOff>81651</xdr:rowOff>
    </xdr:from>
    <xdr:to>
      <xdr:col>4</xdr:col>
      <xdr:colOff>176903</xdr:colOff>
      <xdr:row>15</xdr:row>
      <xdr:rowOff>81651</xdr:rowOff>
    </xdr:to>
    <xdr:sp macro="" textlink="">
      <xdr:nvSpPr>
        <xdr:cNvPr id="13" name="Bevel 12">
          <a:hlinkClick xmlns:r="http://schemas.openxmlformats.org/officeDocument/2006/relationships" r:id="rId5"/>
        </xdr:cNvPr>
        <xdr:cNvSpPr/>
      </xdr:nvSpPr>
      <xdr:spPr>
        <a:xfrm>
          <a:off x="6667510" y="4708080"/>
          <a:ext cx="2449286" cy="489857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/>
            <a:t>5.  P&amp;L</a:t>
          </a:r>
        </a:p>
      </xdr:txBody>
    </xdr:sp>
    <xdr:clientData/>
  </xdr:twoCellAnchor>
  <xdr:twoCellAnchor>
    <xdr:from>
      <xdr:col>2</xdr:col>
      <xdr:colOff>6177653</xdr:colOff>
      <xdr:row>15</xdr:row>
      <xdr:rowOff>108868</xdr:rowOff>
    </xdr:from>
    <xdr:to>
      <xdr:col>4</xdr:col>
      <xdr:colOff>176903</xdr:colOff>
      <xdr:row>18</xdr:row>
      <xdr:rowOff>108868</xdr:rowOff>
    </xdr:to>
    <xdr:sp macro="" textlink="">
      <xdr:nvSpPr>
        <xdr:cNvPr id="14" name="Bevel 13">
          <a:hlinkClick xmlns:r="http://schemas.openxmlformats.org/officeDocument/2006/relationships" r:id="rId6"/>
        </xdr:cNvPr>
        <xdr:cNvSpPr/>
      </xdr:nvSpPr>
      <xdr:spPr>
        <a:xfrm>
          <a:off x="6667510" y="5225154"/>
          <a:ext cx="2449286" cy="489857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/>
            <a:t>6.  Cash</a:t>
          </a:r>
          <a:r>
            <a:rPr lang="en-US" sz="2000" baseline="0"/>
            <a:t> Flow</a:t>
          </a:r>
          <a:endParaRPr lang="en-US" sz="2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5</xdr:col>
          <xdr:colOff>95250</xdr:colOff>
          <xdr:row>33</xdr:row>
          <xdr:rowOff>63954</xdr:rowOff>
        </xdr:to>
        <xdr:sp macro="" textlink="">
          <xdr:nvSpPr>
            <xdr:cNvPr id="8193" name="Group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190498</xdr:colOff>
      <xdr:row>40</xdr:row>
      <xdr:rowOff>122464</xdr:rowOff>
    </xdr:from>
    <xdr:to>
      <xdr:col>17</xdr:col>
      <xdr:colOff>31750</xdr:colOff>
      <xdr:row>43</xdr:row>
      <xdr:rowOff>174625</xdr:rowOff>
    </xdr:to>
    <xdr:sp macro="" textlink="">
      <xdr:nvSpPr>
        <xdr:cNvPr id="2" name="TextBox 1"/>
        <xdr:cNvSpPr txBox="1"/>
      </xdr:nvSpPr>
      <xdr:spPr>
        <a:xfrm>
          <a:off x="6048373" y="9123589"/>
          <a:ext cx="9096377" cy="71891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="1">
              <a:solidFill>
                <a:sysClr val="windowText" lastClr="000000"/>
              </a:solidFill>
            </a:rPr>
            <a:t>DO NOT ENTER INFORMATION</a:t>
          </a:r>
          <a:r>
            <a:rPr lang="en-US" sz="1600" b="1" baseline="0">
              <a:solidFill>
                <a:sysClr val="windowText" lastClr="000000"/>
              </a:solidFill>
            </a:rPr>
            <a:t> ON THIS  SHEET. It </a:t>
          </a:r>
          <a:r>
            <a:rPr lang="en-US" sz="1600" b="1">
              <a:solidFill>
                <a:sysClr val="windowText" lastClr="000000"/>
              </a:solidFill>
            </a:rPr>
            <a:t>is calculated from the Para, COGS, and OH worksheets, plus depreciation based on Fixed</a:t>
          </a:r>
          <a:r>
            <a:rPr lang="en-US" sz="1600" b="1" baseline="0">
              <a:solidFill>
                <a:sysClr val="windowText" lastClr="000000"/>
              </a:solidFill>
            </a:rPr>
            <a:t> Assets  and Interest based on Notes Payable of the Balance Sheet.</a:t>
          </a:r>
          <a:endParaRPr lang="en-US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" name="Bevel 2">
          <a:hlinkClick xmlns:r="http://schemas.openxmlformats.org/officeDocument/2006/relationships" r:id="rId1"/>
        </xdr:cNvPr>
        <xdr:cNvSpPr/>
      </xdr:nvSpPr>
      <xdr:spPr>
        <a:xfrm>
          <a:off x="0" y="238125"/>
          <a:ext cx="1651000" cy="2381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To Control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786492</xdr:colOff>
      <xdr:row>33</xdr:row>
      <xdr:rowOff>47624</xdr:rowOff>
    </xdr:from>
    <xdr:to>
      <xdr:col>22</xdr:col>
      <xdr:colOff>15875</xdr:colOff>
      <xdr:row>45</xdr:row>
      <xdr:rowOff>79374</xdr:rowOff>
    </xdr:to>
    <xdr:sp macro="" textlink="">
      <xdr:nvSpPr>
        <xdr:cNvPr id="2" name="TextBox 1"/>
        <xdr:cNvSpPr txBox="1"/>
      </xdr:nvSpPr>
      <xdr:spPr>
        <a:xfrm>
          <a:off x="7485742" y="7334249"/>
          <a:ext cx="11850008" cy="27463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</a:rPr>
            <a:t>ENTER quarterly amounts for each UNSHADED ITEM. Shaded lines are calculated</a:t>
          </a:r>
          <a:r>
            <a:rPr lang="en-US" sz="1600" b="1" baseline="0">
              <a:solidFill>
                <a:sysClr val="windowText" lastClr="000000"/>
              </a:solidFill>
            </a:rPr>
            <a:t> or drawn from other sheets.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1.  Cash is derived directly from the cash flow page.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solidFill>
                <a:sysClr val="windowText" lastClr="000000"/>
              </a:solidFill>
            </a:rPr>
            <a:t>2.  Accounts Receivable is calculated using ratio to revenue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,  Inventory Accounts  using a ratio to COGS, and Payable using a ratio to material cost, per settings on the Para page.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3.  Fixed Assets, above, is derived from the asset list on the Para page, and drives depreciation on the P&amp;L, using the straight line method and the period on the Para page, and then the depreciation is accumulated on the balance sheet based on the  P&amp;L entries.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4.  Notes Payable, above, drives Interest on the P&amp;L,  using the interest rate from the Para page and assuming interest-only loans. This model assumes up to 3 notes, entered on the Para page.  A negative entry indicates  a loan payoff  or pay down.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5.  Paid in Capital is assumed to be paid in during the first period and does not change (except by unprotecting the sheet).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6.  Retained earnings are accumulated directly from the after tax profit on the P&amp;L.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95250</xdr:colOff>
      <xdr:row>13</xdr:row>
      <xdr:rowOff>174626</xdr:rowOff>
    </xdr:from>
    <xdr:to>
      <xdr:col>23</xdr:col>
      <xdr:colOff>127000</xdr:colOff>
      <xdr:row>32</xdr:row>
      <xdr:rowOff>95251</xdr:rowOff>
    </xdr:to>
    <xdr:sp macro="" textlink="">
      <xdr:nvSpPr>
        <xdr:cNvPr id="3" name="Curved Left Arrow 2"/>
        <xdr:cNvSpPr/>
      </xdr:nvSpPr>
      <xdr:spPr>
        <a:xfrm>
          <a:off x="19415125" y="3127376"/>
          <a:ext cx="873125" cy="4064000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7</xdr:col>
      <xdr:colOff>127000</xdr:colOff>
      <xdr:row>45</xdr:row>
      <xdr:rowOff>47625</xdr:rowOff>
    </xdr:from>
    <xdr:to>
      <xdr:col>8</xdr:col>
      <xdr:colOff>158750</xdr:colOff>
      <xdr:row>63</xdr:row>
      <xdr:rowOff>158750</xdr:rowOff>
    </xdr:to>
    <xdr:sp macro="" textlink="">
      <xdr:nvSpPr>
        <xdr:cNvPr id="4" name="Curved Left Arrow 3"/>
        <xdr:cNvSpPr/>
      </xdr:nvSpPr>
      <xdr:spPr>
        <a:xfrm>
          <a:off x="6826250" y="10048875"/>
          <a:ext cx="873125" cy="4064000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5" name="Bevel 4">
          <a:hlinkClick xmlns:r="http://schemas.openxmlformats.org/officeDocument/2006/relationships" r:id="rId1"/>
        </xdr:cNvPr>
        <xdr:cNvSpPr/>
      </xdr:nvSpPr>
      <xdr:spPr>
        <a:xfrm>
          <a:off x="0" y="238125"/>
          <a:ext cx="1651000" cy="2381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To Control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</xdr:colOff>
      <xdr:row>24</xdr:row>
      <xdr:rowOff>27214</xdr:rowOff>
    </xdr:from>
    <xdr:to>
      <xdr:col>12</xdr:col>
      <xdr:colOff>317500</xdr:colOff>
      <xdr:row>28</xdr:row>
      <xdr:rowOff>127001</xdr:rowOff>
    </xdr:to>
    <xdr:sp macro="" textlink="">
      <xdr:nvSpPr>
        <xdr:cNvPr id="2" name="TextBox 1"/>
        <xdr:cNvSpPr txBox="1"/>
      </xdr:nvSpPr>
      <xdr:spPr>
        <a:xfrm>
          <a:off x="6731000" y="5456464"/>
          <a:ext cx="4492625" cy="100466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="1">
              <a:solidFill>
                <a:sysClr val="windowText" lastClr="000000"/>
              </a:solidFill>
            </a:rPr>
            <a:t>Enter planned dividends (if any). MAKE</a:t>
          </a:r>
          <a:r>
            <a:rPr lang="en-US" sz="1600" b="1" baseline="0">
              <a:solidFill>
                <a:sysClr val="windowText" lastClr="000000"/>
              </a:solidFill>
            </a:rPr>
            <a:t> NO OTHER  ENTRIES ON THIS SHEET. It </a:t>
          </a:r>
          <a:r>
            <a:rPr lang="en-US" sz="1600" b="1">
              <a:solidFill>
                <a:sysClr val="windowText" lastClr="000000"/>
              </a:solidFill>
            </a:rPr>
            <a:t>is calculated from the P&amp;L and Balance Sheet worksheets.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" name="Bevel 2">
          <a:hlinkClick xmlns:r="http://schemas.openxmlformats.org/officeDocument/2006/relationships" r:id="rId1"/>
        </xdr:cNvPr>
        <xdr:cNvSpPr/>
      </xdr:nvSpPr>
      <xdr:spPr>
        <a:xfrm>
          <a:off x="0" y="238125"/>
          <a:ext cx="1651000" cy="2381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To Control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435429</xdr:colOff>
      <xdr:row>16</xdr:row>
      <xdr:rowOff>149680</xdr:rowOff>
    </xdr:from>
    <xdr:to>
      <xdr:col>12</xdr:col>
      <xdr:colOff>13607</xdr:colOff>
      <xdr:row>21</xdr:row>
      <xdr:rowOff>122465</xdr:rowOff>
    </xdr:to>
    <xdr:sp macro="" textlink="">
      <xdr:nvSpPr>
        <xdr:cNvPr id="2" name="TextBox 1"/>
        <xdr:cNvSpPr txBox="1"/>
      </xdr:nvSpPr>
      <xdr:spPr>
        <a:xfrm>
          <a:off x="6300108" y="4122966"/>
          <a:ext cx="3483428" cy="119742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="1">
              <a:solidFill>
                <a:sysClr val="windowText" lastClr="000000"/>
              </a:solidFill>
            </a:rPr>
            <a:t>Enter the unit sales. Everything else will be calculated using the price</a:t>
          </a:r>
          <a:r>
            <a:rPr lang="en-US" sz="1600" b="1" baseline="0">
              <a:solidFill>
                <a:sysClr val="windowText" lastClr="000000"/>
              </a:solidFill>
            </a:rPr>
            <a:t> and cost information entered on the Parameters (Para) page.</a:t>
          </a:r>
          <a:endParaRPr lang="en-US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383268</xdr:colOff>
      <xdr:row>1</xdr:row>
      <xdr:rowOff>0</xdr:rowOff>
    </xdr:to>
    <xdr:sp macro="" textlink="">
      <xdr:nvSpPr>
        <xdr:cNvPr id="3" name="Bevel 2">
          <a:hlinkClick xmlns:r="http://schemas.openxmlformats.org/officeDocument/2006/relationships" r:id="rId1"/>
        </xdr:cNvPr>
        <xdr:cNvSpPr/>
      </xdr:nvSpPr>
      <xdr:spPr>
        <a:xfrm>
          <a:off x="1651000" y="0"/>
          <a:ext cx="1224643" cy="301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To Control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13606</xdr:colOff>
      <xdr:row>33</xdr:row>
      <xdr:rowOff>27215</xdr:rowOff>
    </xdr:from>
    <xdr:to>
      <xdr:col>12</xdr:col>
      <xdr:colOff>612320</xdr:colOff>
      <xdr:row>34</xdr:row>
      <xdr:rowOff>136074</xdr:rowOff>
    </xdr:to>
    <xdr:sp macro="" textlink="">
      <xdr:nvSpPr>
        <xdr:cNvPr id="2" name="TextBox 1"/>
        <xdr:cNvSpPr txBox="1"/>
      </xdr:nvSpPr>
      <xdr:spPr>
        <a:xfrm>
          <a:off x="1660070" y="7892144"/>
          <a:ext cx="8722179" cy="35378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="1">
              <a:solidFill>
                <a:sysClr val="windowText" lastClr="000000"/>
              </a:solidFill>
            </a:rPr>
            <a:t>Enter names and amounts for any lines that drive costs. These will be applied directly to the P&amp;L.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383268</xdr:colOff>
      <xdr:row>1</xdr:row>
      <xdr:rowOff>0</xdr:rowOff>
    </xdr:to>
    <xdr:sp macro="" textlink="">
      <xdr:nvSpPr>
        <xdr:cNvPr id="3" name="Bevel 2">
          <a:hlinkClick xmlns:r="http://schemas.openxmlformats.org/officeDocument/2006/relationships" r:id="rId1"/>
        </xdr:cNvPr>
        <xdr:cNvSpPr/>
      </xdr:nvSpPr>
      <xdr:spPr>
        <a:xfrm>
          <a:off x="1651000" y="0"/>
          <a:ext cx="1224643" cy="301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To Control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336773</xdr:colOff>
      <xdr:row>21</xdr:row>
      <xdr:rowOff>54430</xdr:rowOff>
    </xdr:from>
    <xdr:to>
      <xdr:col>13</xdr:col>
      <xdr:colOff>40822</xdr:colOff>
      <xdr:row>33</xdr:row>
      <xdr:rowOff>95250</xdr:rowOff>
    </xdr:to>
    <xdr:sp macro="" textlink="">
      <xdr:nvSpPr>
        <xdr:cNvPr id="2" name="TextBox 1"/>
        <xdr:cNvSpPr txBox="1"/>
      </xdr:nvSpPr>
      <xdr:spPr>
        <a:xfrm>
          <a:off x="7439702" y="5483680"/>
          <a:ext cx="5500691" cy="297996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</a:rPr>
            <a:t>Enter the parameters on this page</a:t>
          </a:r>
          <a:r>
            <a:rPr lang="en-US" sz="1600" b="1" baseline="0">
              <a:solidFill>
                <a:sysClr val="windowText" lastClr="000000"/>
              </a:solidFill>
            </a:rPr>
            <a:t> to set the product names, unit prices, unit costs,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periods, </a:t>
          </a:r>
          <a:r>
            <a:rPr lang="en-US" sz="1600" b="1" baseline="0">
              <a:solidFill>
                <a:sysClr val="windowText" lastClr="000000"/>
              </a:solidFill>
            </a:rPr>
            <a:t>and tax rate to be used in the financial statements and asset investments and dates.</a:t>
          </a:r>
        </a:p>
        <a:p>
          <a:endParaRPr lang="en-US" sz="1600" b="1" baseline="0">
            <a:solidFill>
              <a:sysClr val="windowText" lastClr="000000"/>
            </a:solidFill>
          </a:endParaRPr>
        </a:p>
        <a:p>
          <a:r>
            <a:rPr lang="en-US" sz="1600" b="1" baseline="0">
              <a:solidFill>
                <a:sysClr val="windowText" lastClr="000000"/>
              </a:solidFill>
            </a:rPr>
            <a:t>Enter ratios to drive Balance Sheet A/R, Inventory, and A/P.</a:t>
          </a:r>
        </a:p>
        <a:p>
          <a:endParaRPr lang="en-US" sz="1600" b="1" baseline="0">
            <a:solidFill>
              <a:sysClr val="windowText" lastClr="000000"/>
            </a:solidFill>
          </a:endParaRPr>
        </a:p>
        <a:p>
          <a:r>
            <a:rPr lang="en-US" sz="1600" b="1" baseline="0">
              <a:solidFill>
                <a:sysClr val="windowText" lastClr="000000"/>
              </a:solidFill>
            </a:rPr>
            <a:t>Enter the Interest Rate to drive Interest and the Depreciation Years to drive Depreciation on the P&amp;L, using information from the Balance Sheet to complete the calculations.</a:t>
          </a:r>
        </a:p>
        <a:p>
          <a:endParaRPr lang="en-US" sz="1600" b="1" baseline="0">
            <a:solidFill>
              <a:sysClr val="windowText" lastClr="000000"/>
            </a:solidFill>
          </a:endParaRPr>
        </a:p>
        <a:p>
          <a:r>
            <a:rPr lang="en-US" sz="1600" b="1" baseline="0">
              <a:solidFill>
                <a:sysClr val="windowText" lastClr="000000"/>
              </a:solidFill>
            </a:rPr>
            <a:t>Enter Assets and loans to be calculated on the Balance Sheet.</a:t>
          </a:r>
          <a:endParaRPr lang="en-US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" name="Bevel 2">
          <a:hlinkClick xmlns:r="http://schemas.openxmlformats.org/officeDocument/2006/relationships" r:id="rId1"/>
        </xdr:cNvPr>
        <xdr:cNvSpPr/>
      </xdr:nvSpPr>
      <xdr:spPr>
        <a:xfrm>
          <a:off x="0" y="299357"/>
          <a:ext cx="1632857" cy="244929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To Control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9525</xdr:rowOff>
        </xdr:from>
        <xdr:to>
          <xdr:col>1</xdr:col>
          <xdr:colOff>857250</xdr:colOff>
          <xdr:row>17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9525</xdr:rowOff>
        </xdr:from>
        <xdr:to>
          <xdr:col>2</xdr:col>
          <xdr:colOff>0</xdr:colOff>
          <xdr:row>19</xdr:row>
          <xdr:rowOff>0</xdr:rowOff>
        </xdr:to>
        <xdr:sp macro="" textlink="">
          <xdr:nvSpPr>
            <xdr:cNvPr id="1047" name="Scroll Ba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9525</xdr:rowOff>
        </xdr:from>
        <xdr:to>
          <xdr:col>2</xdr:col>
          <xdr:colOff>0</xdr:colOff>
          <xdr:row>22</xdr:row>
          <xdr:rowOff>0</xdr:rowOff>
        </xdr:to>
        <xdr:sp macro="" textlink="">
          <xdr:nvSpPr>
            <xdr:cNvPr id="1054" name="Scroll Ba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2</xdr:col>
          <xdr:colOff>0</xdr:colOff>
          <xdr:row>25</xdr:row>
          <xdr:rowOff>0</xdr:rowOff>
        </xdr:to>
        <xdr:sp macro="" textlink="">
          <xdr:nvSpPr>
            <xdr:cNvPr id="1055" name="Scroll Ba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1056" name="Scroll Ba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</xdr:row>
          <xdr:rowOff>0</xdr:rowOff>
        </xdr:from>
        <xdr:to>
          <xdr:col>13</xdr:col>
          <xdr:colOff>9525</xdr:colOff>
          <xdr:row>4</xdr:row>
          <xdr:rowOff>228600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</xdr:row>
          <xdr:rowOff>0</xdr:rowOff>
        </xdr:from>
        <xdr:to>
          <xdr:col>13</xdr:col>
          <xdr:colOff>9525</xdr:colOff>
          <xdr:row>5</xdr:row>
          <xdr:rowOff>228600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6</xdr:row>
          <xdr:rowOff>0</xdr:rowOff>
        </xdr:from>
        <xdr:to>
          <xdr:col>13</xdr:col>
          <xdr:colOff>9525</xdr:colOff>
          <xdr:row>6</xdr:row>
          <xdr:rowOff>228600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7</xdr:row>
          <xdr:rowOff>0</xdr:rowOff>
        </xdr:from>
        <xdr:to>
          <xdr:col>13</xdr:col>
          <xdr:colOff>9525</xdr:colOff>
          <xdr:row>7</xdr:row>
          <xdr:rowOff>228600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</xdr:row>
          <xdr:rowOff>0</xdr:rowOff>
        </xdr:from>
        <xdr:to>
          <xdr:col>13</xdr:col>
          <xdr:colOff>9525</xdr:colOff>
          <xdr:row>8</xdr:row>
          <xdr:rowOff>228600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9</xdr:row>
          <xdr:rowOff>0</xdr:rowOff>
        </xdr:from>
        <xdr:to>
          <xdr:col>13</xdr:col>
          <xdr:colOff>9525</xdr:colOff>
          <xdr:row>9</xdr:row>
          <xdr:rowOff>228600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10</xdr:row>
          <xdr:rowOff>0</xdr:rowOff>
        </xdr:from>
        <xdr:to>
          <xdr:col>13</xdr:col>
          <xdr:colOff>9525</xdr:colOff>
          <xdr:row>10</xdr:row>
          <xdr:rowOff>228600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11</xdr:row>
          <xdr:rowOff>0</xdr:rowOff>
        </xdr:from>
        <xdr:to>
          <xdr:col>13</xdr:col>
          <xdr:colOff>9525</xdr:colOff>
          <xdr:row>11</xdr:row>
          <xdr:rowOff>228600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12</xdr:row>
          <xdr:rowOff>0</xdr:rowOff>
        </xdr:from>
        <xdr:to>
          <xdr:col>13</xdr:col>
          <xdr:colOff>9525</xdr:colOff>
          <xdr:row>12</xdr:row>
          <xdr:rowOff>228600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13</xdr:row>
          <xdr:rowOff>0</xdr:rowOff>
        </xdr:from>
        <xdr:to>
          <xdr:col>13</xdr:col>
          <xdr:colOff>9525</xdr:colOff>
          <xdr:row>13</xdr:row>
          <xdr:rowOff>228600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16</xdr:row>
          <xdr:rowOff>0</xdr:rowOff>
        </xdr:from>
        <xdr:to>
          <xdr:col>13</xdr:col>
          <xdr:colOff>9525</xdr:colOff>
          <xdr:row>16</xdr:row>
          <xdr:rowOff>228600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17</xdr:row>
          <xdr:rowOff>0</xdr:rowOff>
        </xdr:from>
        <xdr:to>
          <xdr:col>13</xdr:col>
          <xdr:colOff>9525</xdr:colOff>
          <xdr:row>17</xdr:row>
          <xdr:rowOff>228600</xdr:rowOff>
        </xdr:to>
        <xdr:sp macro="" textlink="">
          <xdr:nvSpPr>
            <xdr:cNvPr id="1086" name="Drop Dow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18</xdr:row>
          <xdr:rowOff>0</xdr:rowOff>
        </xdr:from>
        <xdr:to>
          <xdr:col>13</xdr:col>
          <xdr:colOff>9525</xdr:colOff>
          <xdr:row>18</xdr:row>
          <xdr:rowOff>228600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19</xdr:row>
          <xdr:rowOff>0</xdr:rowOff>
        </xdr:from>
        <xdr:to>
          <xdr:col>13</xdr:col>
          <xdr:colOff>9525</xdr:colOff>
          <xdr:row>19</xdr:row>
          <xdr:rowOff>228600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B1:C57"/>
  <sheetViews>
    <sheetView showRowColHeaders="0" zoomScale="70" zoomScaleNormal="70" workbookViewId="0">
      <selection activeCell="D31" sqref="D31"/>
    </sheetView>
  </sheetViews>
  <sheetFormatPr baseColWidth="10" defaultColWidth="9.140625" defaultRowHeight="12.75" x14ac:dyDescent="0.2"/>
  <cols>
    <col min="1" max="2" width="3.7109375" style="16" customWidth="1"/>
    <col min="3" max="3" width="120.7109375" style="16" customWidth="1"/>
    <col min="4" max="9" width="6" style="16" customWidth="1"/>
    <col min="10" max="10" width="3.7109375" style="16" customWidth="1"/>
    <col min="11" max="16384" width="9.140625" style="16"/>
  </cols>
  <sheetData>
    <row r="1" spans="2:3" ht="12.75" customHeight="1" x14ac:dyDescent="0.2">
      <c r="C1" s="17"/>
    </row>
    <row r="3" spans="2:3" ht="27" customHeight="1" x14ac:dyDescent="0.4">
      <c r="C3" s="18" t="s">
        <v>157</v>
      </c>
    </row>
    <row r="4" spans="2:3" ht="98.25" customHeight="1" x14ac:dyDescent="0.2"/>
    <row r="6" spans="2:3" ht="89.25" customHeight="1" x14ac:dyDescent="0.2">
      <c r="C6" s="19"/>
    </row>
    <row r="7" spans="2:3" ht="23.25" x14ac:dyDescent="0.35">
      <c r="C7" s="20"/>
    </row>
    <row r="8" spans="2:3" ht="16.5" customHeight="1" x14ac:dyDescent="0.2">
      <c r="B8" s="21"/>
      <c r="C8" s="22"/>
    </row>
    <row r="10" spans="2:3" ht="25.5" customHeight="1" x14ac:dyDescent="0.3">
      <c r="C10" s="23"/>
    </row>
    <row r="11" spans="2:3" ht="20.25" x14ac:dyDescent="0.3">
      <c r="C11" s="23"/>
    </row>
    <row r="12" spans="2:3" ht="12.75" customHeight="1" x14ac:dyDescent="0.2"/>
    <row r="14" spans="2:3" ht="12.75" customHeight="1" x14ac:dyDescent="0.2"/>
    <row r="15" spans="2:3" ht="12.75" customHeight="1" x14ac:dyDescent="0.2"/>
    <row r="16" spans="2:3" ht="12.75" customHeight="1" x14ac:dyDescent="0.2"/>
    <row r="17" spans="2:3" ht="12.75" customHeight="1" x14ac:dyDescent="0.2"/>
    <row r="18" spans="2:3" ht="12.75" customHeight="1" x14ac:dyDescent="0.2"/>
    <row r="19" spans="2:3" ht="12.75" customHeight="1" x14ac:dyDescent="0.2"/>
    <row r="20" spans="2:3" ht="12.75" customHeight="1" x14ac:dyDescent="0.2"/>
    <row r="21" spans="2:3" ht="12.75" customHeight="1" x14ac:dyDescent="0.2"/>
    <row r="22" spans="2:3" ht="12.75" customHeight="1" x14ac:dyDescent="0.2"/>
    <row r="23" spans="2:3" ht="12.75" customHeight="1" x14ac:dyDescent="0.2"/>
    <row r="24" spans="2:3" ht="12.75" customHeight="1" x14ac:dyDescent="0.2"/>
    <row r="25" spans="2:3" ht="12.75" customHeight="1" x14ac:dyDescent="0.2"/>
    <row r="26" spans="2:3" ht="12.75" customHeight="1" x14ac:dyDescent="0.2"/>
    <row r="28" spans="2:3" ht="12.75" customHeight="1" x14ac:dyDescent="0.2"/>
    <row r="29" spans="2:3" ht="12.75" customHeight="1" x14ac:dyDescent="0.2"/>
    <row r="30" spans="2:3" ht="12.75" customHeight="1" x14ac:dyDescent="0.2"/>
    <row r="31" spans="2:3" ht="23.25" x14ac:dyDescent="0.3">
      <c r="B31" s="21"/>
      <c r="C31" s="24"/>
    </row>
    <row r="32" spans="2: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</sheetData>
  <sheetProtection selectLockedCells="1" selectUnlockedCells="1"/>
  <pageMargins left="0.75" right="0.75" top="1" bottom="1" header="0.5" footer="0.5"/>
  <pageSetup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Group Box 1">
              <controlPr defaultSize="0" autoFill="0" autoPict="0">
                <anchor moveWithCells="1"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5</xdr:col>
                    <xdr:colOff>95250</xdr:colOff>
                    <xdr:row>33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K52"/>
  <sheetViews>
    <sheetView zoomScale="60" zoomScaleNormal="60" workbookViewId="0">
      <selection activeCell="B17" sqref="B17"/>
    </sheetView>
  </sheetViews>
  <sheetFormatPr baseColWidth="10" defaultColWidth="9.140625" defaultRowHeight="15" x14ac:dyDescent="0.25"/>
  <cols>
    <col min="1" max="1" width="24.7109375" style="8" customWidth="1"/>
    <col min="2" max="61" width="12.5703125" style="8" customWidth="1"/>
    <col min="62" max="16384" width="9.140625" style="8"/>
  </cols>
  <sheetData>
    <row r="1" spans="1:63" s="9" customFormat="1" ht="18.75" x14ac:dyDescent="0.3">
      <c r="A1" s="4" t="s">
        <v>91</v>
      </c>
      <c r="B1" s="56">
        <f>COGS!B1</f>
        <v>2025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>
        <f>B1+1</f>
        <v>2026</v>
      </c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>
        <f>N1+1</f>
        <v>2027</v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>
        <f>Z1+1</f>
        <v>2028</v>
      </c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>
        <f>AL1+1</f>
        <v>2029</v>
      </c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</row>
    <row r="2" spans="1:63" s="9" customFormat="1" ht="18.75" x14ac:dyDescent="0.3">
      <c r="B2" s="4" t="str">
        <f>COGS!B2</f>
        <v>Jan</v>
      </c>
      <c r="C2" s="4" t="str">
        <f>COGS!C2</f>
        <v>Feb</v>
      </c>
      <c r="D2" s="4" t="str">
        <f>COGS!D2</f>
        <v>Mar</v>
      </c>
      <c r="E2" s="4" t="str">
        <f>COGS!E2</f>
        <v>Apr</v>
      </c>
      <c r="F2" s="4" t="str">
        <f>COGS!F2</f>
        <v>May</v>
      </c>
      <c r="G2" s="4" t="str">
        <f>COGS!G2</f>
        <v>Jun</v>
      </c>
      <c r="H2" s="4" t="str">
        <f>COGS!H2</f>
        <v>Jul</v>
      </c>
      <c r="I2" s="4" t="str">
        <f>COGS!I2</f>
        <v>Aug</v>
      </c>
      <c r="J2" s="4" t="str">
        <f>COGS!J2</f>
        <v>Sep</v>
      </c>
      <c r="K2" s="4" t="str">
        <f>COGS!K2</f>
        <v>Oct</v>
      </c>
      <c r="L2" s="4" t="str">
        <f>COGS!L2</f>
        <v>Nov</v>
      </c>
      <c r="M2" s="4" t="str">
        <f>COGS!M2</f>
        <v>Dec</v>
      </c>
      <c r="N2" s="4" t="str">
        <f>COGS!N2</f>
        <v>Jan</v>
      </c>
      <c r="O2" s="4" t="str">
        <f>COGS!O2</f>
        <v>Feb</v>
      </c>
      <c r="P2" s="4" t="str">
        <f>COGS!P2</f>
        <v>Mar</v>
      </c>
      <c r="Q2" s="4" t="str">
        <f>COGS!Q2</f>
        <v>Apr</v>
      </c>
      <c r="R2" s="4" t="str">
        <f>COGS!R2</f>
        <v>May</v>
      </c>
      <c r="S2" s="4" t="str">
        <f>COGS!S2</f>
        <v>Jun</v>
      </c>
      <c r="T2" s="4" t="str">
        <f>COGS!T2</f>
        <v>Jul</v>
      </c>
      <c r="U2" s="4" t="str">
        <f>COGS!U2</f>
        <v>Aug</v>
      </c>
      <c r="V2" s="4" t="str">
        <f>COGS!V2</f>
        <v>Sep</v>
      </c>
      <c r="W2" s="4" t="str">
        <f>COGS!W2</f>
        <v>Oct</v>
      </c>
      <c r="X2" s="4" t="str">
        <f>COGS!X2</f>
        <v>Nov</v>
      </c>
      <c r="Y2" s="4" t="str">
        <f>COGS!Y2</f>
        <v>Dec</v>
      </c>
      <c r="Z2" s="4" t="str">
        <f>COGS!Z2</f>
        <v>Jan</v>
      </c>
      <c r="AA2" s="4" t="str">
        <f>COGS!AA2</f>
        <v>Feb</v>
      </c>
      <c r="AB2" s="4" t="str">
        <f>COGS!AB2</f>
        <v>Mar</v>
      </c>
      <c r="AC2" s="4" t="str">
        <f>COGS!AC2</f>
        <v>Apr</v>
      </c>
      <c r="AD2" s="4" t="str">
        <f>COGS!AD2</f>
        <v>May</v>
      </c>
      <c r="AE2" s="4" t="str">
        <f>COGS!AE2</f>
        <v>Jun</v>
      </c>
      <c r="AF2" s="4" t="str">
        <f>COGS!AF2</f>
        <v>Jul</v>
      </c>
      <c r="AG2" s="4" t="str">
        <f>COGS!AG2</f>
        <v>Aug</v>
      </c>
      <c r="AH2" s="4" t="str">
        <f>COGS!AH2</f>
        <v>Sep</v>
      </c>
      <c r="AI2" s="4" t="str">
        <f>COGS!AI2</f>
        <v>Oct</v>
      </c>
      <c r="AJ2" s="4" t="str">
        <f>COGS!AJ2</f>
        <v>Nov</v>
      </c>
      <c r="AK2" s="4" t="str">
        <f>COGS!AK2</f>
        <v>Dec</v>
      </c>
      <c r="AL2" s="4" t="str">
        <f>COGS!AL2</f>
        <v>Jan</v>
      </c>
      <c r="AM2" s="4" t="str">
        <f>COGS!AM2</f>
        <v>Feb</v>
      </c>
      <c r="AN2" s="4" t="str">
        <f>COGS!AN2</f>
        <v>Mar</v>
      </c>
      <c r="AO2" s="4" t="str">
        <f>COGS!AO2</f>
        <v>Apr</v>
      </c>
      <c r="AP2" s="4" t="str">
        <f>COGS!AP2</f>
        <v>May</v>
      </c>
      <c r="AQ2" s="4" t="str">
        <f>COGS!AQ2</f>
        <v>Jun</v>
      </c>
      <c r="AR2" s="4" t="str">
        <f>COGS!AR2</f>
        <v>Jul</v>
      </c>
      <c r="AS2" s="4" t="str">
        <f>COGS!AS2</f>
        <v>Aug</v>
      </c>
      <c r="AT2" s="4" t="str">
        <f>COGS!AT2</f>
        <v>Sep</v>
      </c>
      <c r="AU2" s="4" t="str">
        <f>COGS!AU2</f>
        <v>Oct</v>
      </c>
      <c r="AV2" s="4" t="str">
        <f>COGS!AV2</f>
        <v>Nov</v>
      </c>
      <c r="AW2" s="4" t="str">
        <f>COGS!AW2</f>
        <v>Dec</v>
      </c>
      <c r="AX2" s="4" t="str">
        <f>COGS!AX2</f>
        <v>Jan</v>
      </c>
      <c r="AY2" s="4" t="str">
        <f>COGS!AY2</f>
        <v>Feb</v>
      </c>
      <c r="AZ2" s="4" t="str">
        <f>COGS!AZ2</f>
        <v>Mar</v>
      </c>
      <c r="BA2" s="4" t="str">
        <f>COGS!BA2</f>
        <v>Apr</v>
      </c>
      <c r="BB2" s="4" t="str">
        <f>COGS!BB2</f>
        <v>May</v>
      </c>
      <c r="BC2" s="4" t="str">
        <f>COGS!BC2</f>
        <v>Jun</v>
      </c>
      <c r="BD2" s="4" t="str">
        <f>COGS!BD2</f>
        <v>Jul</v>
      </c>
      <c r="BE2" s="4" t="str">
        <f>COGS!BE2</f>
        <v>Aug</v>
      </c>
      <c r="BF2" s="4" t="str">
        <f>COGS!BF2</f>
        <v>Sep</v>
      </c>
      <c r="BG2" s="4" t="str">
        <f>COGS!BG2</f>
        <v>Oct</v>
      </c>
      <c r="BH2" s="4" t="str">
        <f>COGS!BH2</f>
        <v>Nov</v>
      </c>
      <c r="BI2" s="4" t="str">
        <f>COGS!BI2</f>
        <v>Dec</v>
      </c>
    </row>
    <row r="3" spans="1:63" ht="18.75" x14ac:dyDescent="0.3">
      <c r="A3" s="9" t="s">
        <v>28</v>
      </c>
      <c r="B3" s="11">
        <f>COGS!B26</f>
        <v>350</v>
      </c>
      <c r="C3" s="11">
        <f>COGS!C26</f>
        <v>353.5</v>
      </c>
      <c r="D3" s="11">
        <f>COGS!D26</f>
        <v>357.03500000000003</v>
      </c>
      <c r="E3" s="11">
        <f>COGS!E26</f>
        <v>360.60535000000004</v>
      </c>
      <c r="F3" s="11">
        <f>COGS!F26</f>
        <v>364.21140350000002</v>
      </c>
      <c r="G3" s="11">
        <f>COGS!G26</f>
        <v>367.85351753499998</v>
      </c>
      <c r="H3" s="11">
        <f>COGS!H26</f>
        <v>371.53205271035006</v>
      </c>
      <c r="I3" s="11">
        <f>COGS!I26</f>
        <v>375.24737323745353</v>
      </c>
      <c r="J3" s="11">
        <f>COGS!J26</f>
        <v>378.99984696982807</v>
      </c>
      <c r="K3" s="11">
        <f>COGS!K26</f>
        <v>382.78984543952635</v>
      </c>
      <c r="L3" s="11">
        <f>COGS!L26</f>
        <v>386.61774389392161</v>
      </c>
      <c r="M3" s="11">
        <f>COGS!M26</f>
        <v>390.48392133286086</v>
      </c>
      <c r="N3" s="11">
        <f>COGS!N26</f>
        <v>394.38876054618942</v>
      </c>
      <c r="O3" s="11">
        <f>COGS!O26</f>
        <v>398.33264815165131</v>
      </c>
      <c r="P3" s="11">
        <f>COGS!P26</f>
        <v>402.31597463316785</v>
      </c>
      <c r="Q3" s="11">
        <f>COGS!Q26</f>
        <v>406.33913437949951</v>
      </c>
      <c r="R3" s="11">
        <f>COGS!R26</f>
        <v>410.4025257232945</v>
      </c>
      <c r="S3" s="11">
        <f>COGS!S26</f>
        <v>414.50655098052749</v>
      </c>
      <c r="T3" s="11">
        <f>COGS!T26</f>
        <v>418.65161649033274</v>
      </c>
      <c r="U3" s="11">
        <f>COGS!U26</f>
        <v>422.83813265523611</v>
      </c>
      <c r="V3" s="11">
        <f>COGS!V26</f>
        <v>427.06651398178849</v>
      </c>
      <c r="W3" s="11">
        <f>COGS!W26</f>
        <v>431.33717912160637</v>
      </c>
      <c r="X3" s="11">
        <f>COGS!X26</f>
        <v>435.6505509128225</v>
      </c>
      <c r="Y3" s="11">
        <f>COGS!Y26</f>
        <v>440.00705642195072</v>
      </c>
      <c r="Z3" s="11">
        <f>COGS!Z26</f>
        <v>444.40712698617023</v>
      </c>
      <c r="AA3" s="11">
        <f>COGS!AA26</f>
        <v>448.85119825603198</v>
      </c>
      <c r="AB3" s="11">
        <f>COGS!AB26</f>
        <v>453.33971023859226</v>
      </c>
      <c r="AC3" s="11">
        <f>COGS!AC26</f>
        <v>457.87310734097815</v>
      </c>
      <c r="AD3" s="11">
        <f>COGS!AD26</f>
        <v>462.45183841438796</v>
      </c>
      <c r="AE3" s="11">
        <f>COGS!AE26</f>
        <v>467.07635679853183</v>
      </c>
      <c r="AF3" s="11">
        <f>COGS!AF26</f>
        <v>471.74712036651721</v>
      </c>
      <c r="AG3" s="11">
        <f>COGS!AG26</f>
        <v>476.46459157018239</v>
      </c>
      <c r="AH3" s="11">
        <f>COGS!AH26</f>
        <v>481.2292374858842</v>
      </c>
      <c r="AI3" s="11">
        <f>COGS!AI26</f>
        <v>486.04152986074308</v>
      </c>
      <c r="AJ3" s="11">
        <f>COGS!AJ26</f>
        <v>490.90194515935048</v>
      </c>
      <c r="AK3" s="11">
        <f>COGS!AK26</f>
        <v>495.81096461094404</v>
      </c>
      <c r="AL3" s="11">
        <f>COGS!AL26</f>
        <v>500.76907425705349</v>
      </c>
      <c r="AM3" s="11">
        <f>COGS!AM26</f>
        <v>505.77676499962405</v>
      </c>
      <c r="AN3" s="11">
        <f>COGS!AN26</f>
        <v>510.83453264962026</v>
      </c>
      <c r="AO3" s="11">
        <f>COGS!AO26</f>
        <v>515.94287797611651</v>
      </c>
      <c r="AP3" s="11">
        <f>COGS!AP26</f>
        <v>521.10230675587763</v>
      </c>
      <c r="AQ3" s="11">
        <f>COGS!AQ26</f>
        <v>526.31332982343645</v>
      </c>
      <c r="AR3" s="11">
        <f>COGS!AR26</f>
        <v>531.57646312167083</v>
      </c>
      <c r="AS3" s="11">
        <f>COGS!AS26</f>
        <v>536.89222775288749</v>
      </c>
      <c r="AT3" s="11">
        <f>COGS!AT26</f>
        <v>542.26115003041639</v>
      </c>
      <c r="AU3" s="11">
        <f>COGS!AU26</f>
        <v>547.68376153072052</v>
      </c>
      <c r="AV3" s="11">
        <f>COGS!AV26</f>
        <v>553.16059914602772</v>
      </c>
      <c r="AW3" s="11">
        <f>COGS!AW26</f>
        <v>558.69220513748803</v>
      </c>
      <c r="AX3" s="11">
        <f>COGS!AX26</f>
        <v>564.27912718886296</v>
      </c>
      <c r="AY3" s="11">
        <f>COGS!AY26</f>
        <v>569.92191846075161</v>
      </c>
      <c r="AZ3" s="11">
        <f>COGS!AZ26</f>
        <v>575.621137645359</v>
      </c>
      <c r="BA3" s="11">
        <f>COGS!BA26</f>
        <v>581.37734902181262</v>
      </c>
      <c r="BB3" s="11">
        <f>COGS!BB26</f>
        <v>587.19112251203069</v>
      </c>
      <c r="BC3" s="11">
        <f>COGS!BC26</f>
        <v>593.06303373715104</v>
      </c>
      <c r="BD3" s="11">
        <f>COGS!BD26</f>
        <v>598.99366407452248</v>
      </c>
      <c r="BE3" s="11">
        <f>COGS!BE26</f>
        <v>604.98360071526781</v>
      </c>
      <c r="BF3" s="11">
        <f>COGS!BF26</f>
        <v>611.03343672242045</v>
      </c>
      <c r="BG3" s="11">
        <f>COGS!BG26</f>
        <v>617.14377108964459</v>
      </c>
      <c r="BH3" s="11">
        <f>COGS!BH26</f>
        <v>623.31520880054109</v>
      </c>
      <c r="BI3" s="11">
        <f>COGS!BI26</f>
        <v>629.54836088854654</v>
      </c>
      <c r="BJ3" s="10"/>
    </row>
    <row r="4" spans="1:63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10"/>
    </row>
    <row r="5" spans="1:63" ht="18.75" x14ac:dyDescent="0.3">
      <c r="A5" s="9" t="s">
        <v>59</v>
      </c>
      <c r="B5" s="11">
        <f>COGS!B40</f>
        <v>100</v>
      </c>
      <c r="C5" s="11">
        <f>COGS!C40</f>
        <v>101</v>
      </c>
      <c r="D5" s="11">
        <f>COGS!D40</f>
        <v>102.01</v>
      </c>
      <c r="E5" s="11">
        <f>COGS!E40</f>
        <v>103.0301</v>
      </c>
      <c r="F5" s="11">
        <f>COGS!F40</f>
        <v>104.060401</v>
      </c>
      <c r="G5" s="11">
        <f>COGS!G40</f>
        <v>105.10100500999999</v>
      </c>
      <c r="H5" s="11">
        <f>COGS!H40</f>
        <v>106.15201506010001</v>
      </c>
      <c r="I5" s="11">
        <f>COGS!I40</f>
        <v>107.21353521070101</v>
      </c>
      <c r="J5" s="11">
        <f>COGS!J40</f>
        <v>108.28567056280802</v>
      </c>
      <c r="K5" s="11">
        <f>COGS!K40</f>
        <v>109.3685272684361</v>
      </c>
      <c r="L5" s="11">
        <f>COGS!L40</f>
        <v>110.46221254112046</v>
      </c>
      <c r="M5" s="11">
        <f>COGS!M40</f>
        <v>111.56683466653166</v>
      </c>
      <c r="N5" s="11">
        <f>COGS!N40</f>
        <v>112.68250301319698</v>
      </c>
      <c r="O5" s="11">
        <f>COGS!O40</f>
        <v>113.80932804332895</v>
      </c>
      <c r="P5" s="11">
        <f>COGS!P40</f>
        <v>114.94742132376224</v>
      </c>
      <c r="Q5" s="11">
        <f>COGS!Q40</f>
        <v>116.09689553699987</v>
      </c>
      <c r="R5" s="11">
        <f>COGS!R40</f>
        <v>117.25786449236986</v>
      </c>
      <c r="S5" s="11">
        <f>COGS!S40</f>
        <v>118.43044313729357</v>
      </c>
      <c r="T5" s="11">
        <f>COGS!T40</f>
        <v>119.6147475686665</v>
      </c>
      <c r="U5" s="11">
        <f>COGS!U40</f>
        <v>120.81089504435317</v>
      </c>
      <c r="V5" s="11">
        <f>COGS!V40</f>
        <v>122.01900399479671</v>
      </c>
      <c r="W5" s="11">
        <f>COGS!W40</f>
        <v>123.23919403474468</v>
      </c>
      <c r="X5" s="11">
        <f>COGS!X40</f>
        <v>124.47158597509214</v>
      </c>
      <c r="Y5" s="11">
        <f>COGS!Y40</f>
        <v>125.71630183484305</v>
      </c>
      <c r="Z5" s="11">
        <f>COGS!Z40</f>
        <v>126.9734648531915</v>
      </c>
      <c r="AA5" s="11">
        <f>COGS!AA40</f>
        <v>128.24319950172341</v>
      </c>
      <c r="AB5" s="11">
        <f>COGS!AB40</f>
        <v>129.52563149674066</v>
      </c>
      <c r="AC5" s="11">
        <f>COGS!AC40</f>
        <v>130.82088781170805</v>
      </c>
      <c r="AD5" s="11">
        <f>COGS!AD40</f>
        <v>132.12909668982513</v>
      </c>
      <c r="AE5" s="11">
        <f>COGS!AE40</f>
        <v>133.45038765672339</v>
      </c>
      <c r="AF5" s="11">
        <f>COGS!AF40</f>
        <v>134.78489153329062</v>
      </c>
      <c r="AG5" s="11">
        <f>COGS!AG40</f>
        <v>136.13274044862354</v>
      </c>
      <c r="AH5" s="11">
        <f>COGS!AH40</f>
        <v>137.49406785310978</v>
      </c>
      <c r="AI5" s="11">
        <f>COGS!AI40</f>
        <v>138.86900853164087</v>
      </c>
      <c r="AJ5" s="11">
        <f>COGS!AJ40</f>
        <v>140.25769861695727</v>
      </c>
      <c r="AK5" s="11">
        <f>COGS!AK40</f>
        <v>141.66027560312688</v>
      </c>
      <c r="AL5" s="11">
        <f>COGS!AL40</f>
        <v>143.07687835915814</v>
      </c>
      <c r="AM5" s="11">
        <f>COGS!AM40</f>
        <v>144.50764714274973</v>
      </c>
      <c r="AN5" s="11">
        <f>COGS!AN40</f>
        <v>145.95272361417722</v>
      </c>
      <c r="AO5" s="11">
        <f>COGS!AO40</f>
        <v>147.412250850319</v>
      </c>
      <c r="AP5" s="11">
        <f>COGS!AP40</f>
        <v>148.8863733588222</v>
      </c>
      <c r="AQ5" s="11">
        <f>COGS!AQ40</f>
        <v>150.3752370924104</v>
      </c>
      <c r="AR5" s="11">
        <f>COGS!AR40</f>
        <v>151.87898946333451</v>
      </c>
      <c r="AS5" s="11">
        <f>COGS!AS40</f>
        <v>153.39777935796786</v>
      </c>
      <c r="AT5" s="11">
        <f>COGS!AT40</f>
        <v>154.93175715154754</v>
      </c>
      <c r="AU5" s="11">
        <f>COGS!AU40</f>
        <v>156.48107472306302</v>
      </c>
      <c r="AV5" s="11">
        <f>COGS!AV40</f>
        <v>158.04588547029365</v>
      </c>
      <c r="AW5" s="11">
        <f>COGS!AW40</f>
        <v>159.62634432499658</v>
      </c>
      <c r="AX5" s="11">
        <f>COGS!AX40</f>
        <v>161.22260776824658</v>
      </c>
      <c r="AY5" s="11">
        <f>COGS!AY40</f>
        <v>162.83483384592901</v>
      </c>
      <c r="AZ5" s="11">
        <f>COGS!AZ40</f>
        <v>164.4631821843883</v>
      </c>
      <c r="BA5" s="11">
        <f>COGS!BA40</f>
        <v>166.10781400623216</v>
      </c>
      <c r="BB5" s="11">
        <f>COGS!BB40</f>
        <v>167.76889214629449</v>
      </c>
      <c r="BC5" s="11">
        <f>COGS!BC40</f>
        <v>169.44658106775745</v>
      </c>
      <c r="BD5" s="11">
        <f>COGS!BD40</f>
        <v>171.14104687843502</v>
      </c>
      <c r="BE5" s="11">
        <f>COGS!BE40</f>
        <v>172.85245734721937</v>
      </c>
      <c r="BF5" s="11">
        <f>COGS!BF40</f>
        <v>174.58098192069156</v>
      </c>
      <c r="BG5" s="11">
        <f>COGS!BG40</f>
        <v>176.32679173989845</v>
      </c>
      <c r="BH5" s="11">
        <f>COGS!BH40</f>
        <v>178.09005965729745</v>
      </c>
      <c r="BI5" s="11">
        <f>COGS!BI40</f>
        <v>179.87096025387044</v>
      </c>
      <c r="BJ5" s="10"/>
    </row>
    <row r="6" spans="1:63" ht="18.75" x14ac:dyDescent="0.3">
      <c r="A6" s="9" t="s">
        <v>60</v>
      </c>
      <c r="B6" s="11">
        <f>COGS!B54</f>
        <v>40</v>
      </c>
      <c r="C6" s="11">
        <f>COGS!C54</f>
        <v>40.4</v>
      </c>
      <c r="D6" s="11">
        <f>COGS!D54</f>
        <v>40.804000000000002</v>
      </c>
      <c r="E6" s="11">
        <f>COGS!E54</f>
        <v>41.212040000000002</v>
      </c>
      <c r="F6" s="11">
        <f>COGS!F54</f>
        <v>41.624160400000001</v>
      </c>
      <c r="G6" s="11">
        <f>COGS!G54</f>
        <v>42.040402004000001</v>
      </c>
      <c r="H6" s="11">
        <f>COGS!H54</f>
        <v>42.460806024040004</v>
      </c>
      <c r="I6" s="11">
        <f>COGS!I54</f>
        <v>42.885414084280406</v>
      </c>
      <c r="J6" s="11">
        <f>COGS!J54</f>
        <v>43.314268225123207</v>
      </c>
      <c r="K6" s="11">
        <f>COGS!K54</f>
        <v>43.747410907374437</v>
      </c>
      <c r="L6" s="11">
        <f>COGS!L54</f>
        <v>44.184885016448185</v>
      </c>
      <c r="M6" s="11">
        <f>COGS!M54</f>
        <v>44.626733866612668</v>
      </c>
      <c r="N6" s="11">
        <f>COGS!N54</f>
        <v>45.073001205278793</v>
      </c>
      <c r="O6" s="11">
        <f>COGS!O54</f>
        <v>45.52373121733158</v>
      </c>
      <c r="P6" s="11">
        <f>COGS!P54</f>
        <v>45.978968529504897</v>
      </c>
      <c r="Q6" s="11">
        <f>COGS!Q54</f>
        <v>46.438758214799947</v>
      </c>
      <c r="R6" s="11">
        <f>COGS!R54</f>
        <v>46.903145796947946</v>
      </c>
      <c r="S6" s="11">
        <f>COGS!S54</f>
        <v>47.372177254917425</v>
      </c>
      <c r="T6" s="11">
        <f>COGS!T54</f>
        <v>47.845899027466601</v>
      </c>
      <c r="U6" s="11">
        <f>COGS!U54</f>
        <v>48.324358017741268</v>
      </c>
      <c r="V6" s="11">
        <f>COGS!V54</f>
        <v>48.807601597918683</v>
      </c>
      <c r="W6" s="11">
        <f>COGS!W54</f>
        <v>49.295677613897873</v>
      </c>
      <c r="X6" s="11">
        <f>COGS!X54</f>
        <v>49.788634390036854</v>
      </c>
      <c r="Y6" s="11">
        <f>COGS!Y54</f>
        <v>50.286520733937223</v>
      </c>
      <c r="Z6" s="11">
        <f>COGS!Z54</f>
        <v>50.789385941276599</v>
      </c>
      <c r="AA6" s="11">
        <f>COGS!AA54</f>
        <v>51.297279800689367</v>
      </c>
      <c r="AB6" s="11">
        <f>COGS!AB54</f>
        <v>51.810252598696259</v>
      </c>
      <c r="AC6" s="11">
        <f>COGS!AC54</f>
        <v>52.32835512468322</v>
      </c>
      <c r="AD6" s="11">
        <f>COGS!AD54</f>
        <v>52.851638675930054</v>
      </c>
      <c r="AE6" s="11">
        <f>COGS!AE54</f>
        <v>53.380155062689354</v>
      </c>
      <c r="AF6" s="11">
        <f>COGS!AF54</f>
        <v>53.913956613316252</v>
      </c>
      <c r="AG6" s="11">
        <f>COGS!AG54</f>
        <v>54.453096179449417</v>
      </c>
      <c r="AH6" s="11">
        <f>COGS!AH54</f>
        <v>54.99762714124391</v>
      </c>
      <c r="AI6" s="11">
        <f>COGS!AI54</f>
        <v>55.54760341265635</v>
      </c>
      <c r="AJ6" s="11">
        <f>COGS!AJ54</f>
        <v>56.103079446782914</v>
      </c>
      <c r="AK6" s="11">
        <f>COGS!AK54</f>
        <v>56.664110241250746</v>
      </c>
      <c r="AL6" s="11">
        <f>COGS!AL54</f>
        <v>57.230751343663258</v>
      </c>
      <c r="AM6" s="11">
        <f>COGS!AM54</f>
        <v>57.803058857099892</v>
      </c>
      <c r="AN6" s="11">
        <f>COGS!AN54</f>
        <v>58.381089445670888</v>
      </c>
      <c r="AO6" s="11">
        <f>COGS!AO54</f>
        <v>58.964900340127599</v>
      </c>
      <c r="AP6" s="11">
        <f>COGS!AP54</f>
        <v>59.554549343528876</v>
      </c>
      <c r="AQ6" s="11">
        <f>COGS!AQ54</f>
        <v>60.150094836964165</v>
      </c>
      <c r="AR6" s="11">
        <f>COGS!AR54</f>
        <v>60.751595785333805</v>
      </c>
      <c r="AS6" s="11">
        <f>COGS!AS54</f>
        <v>61.359111743187142</v>
      </c>
      <c r="AT6" s="11">
        <f>COGS!AT54</f>
        <v>61.972702860619016</v>
      </c>
      <c r="AU6" s="11">
        <f>COGS!AU54</f>
        <v>62.592429889225208</v>
      </c>
      <c r="AV6" s="11">
        <f>COGS!AV54</f>
        <v>63.218354188117459</v>
      </c>
      <c r="AW6" s="11">
        <f>COGS!AW54</f>
        <v>63.850537729998635</v>
      </c>
      <c r="AX6" s="11">
        <f>COGS!AX54</f>
        <v>64.489043107298627</v>
      </c>
      <c r="AY6" s="11">
        <f>COGS!AY54</f>
        <v>65.133933538371608</v>
      </c>
      <c r="AZ6" s="11">
        <f>COGS!AZ54</f>
        <v>65.785272873755318</v>
      </c>
      <c r="BA6" s="11">
        <f>COGS!BA54</f>
        <v>66.44312560249287</v>
      </c>
      <c r="BB6" s="11">
        <f>COGS!BB54</f>
        <v>67.107556858517796</v>
      </c>
      <c r="BC6" s="11">
        <f>COGS!BC54</f>
        <v>67.778632427102977</v>
      </c>
      <c r="BD6" s="11">
        <f>COGS!BD54</f>
        <v>68.456418751374002</v>
      </c>
      <c r="BE6" s="11">
        <f>COGS!BE54</f>
        <v>69.140982938887745</v>
      </c>
      <c r="BF6" s="11">
        <f>COGS!BF54</f>
        <v>69.83239276827662</v>
      </c>
      <c r="BG6" s="11">
        <f>COGS!BG54</f>
        <v>70.530716695959384</v>
      </c>
      <c r="BH6" s="11">
        <f>COGS!BH54</f>
        <v>71.236023862918984</v>
      </c>
      <c r="BI6" s="11">
        <f>COGS!BI54</f>
        <v>71.948384101548172</v>
      </c>
      <c r="BJ6" s="10"/>
    </row>
    <row r="7" spans="1:63" ht="18.75" x14ac:dyDescent="0.3">
      <c r="A7" s="9" t="s">
        <v>61</v>
      </c>
      <c r="B7" s="11">
        <f>COGS!B68</f>
        <v>55</v>
      </c>
      <c r="C7" s="11">
        <f>COGS!C68</f>
        <v>55.55</v>
      </c>
      <c r="D7" s="11">
        <f>COGS!D68</f>
        <v>56.105500000000006</v>
      </c>
      <c r="E7" s="11">
        <f>COGS!E68</f>
        <v>56.666555000000002</v>
      </c>
      <c r="F7" s="11">
        <f>COGS!F68</f>
        <v>57.233220549999999</v>
      </c>
      <c r="G7" s="11">
        <f>COGS!G68</f>
        <v>57.805552755500003</v>
      </c>
      <c r="H7" s="11">
        <f>COGS!H68</f>
        <v>58.383608283055004</v>
      </c>
      <c r="I7" s="11">
        <f>COGS!I68</f>
        <v>58.967444365885555</v>
      </c>
      <c r="J7" s="11">
        <f>COGS!J68</f>
        <v>59.557118809544413</v>
      </c>
      <c r="K7" s="11">
        <f>COGS!K68</f>
        <v>60.152689997639854</v>
      </c>
      <c r="L7" s="11">
        <f>COGS!L68</f>
        <v>60.754216897616253</v>
      </c>
      <c r="M7" s="11">
        <f>COGS!M68</f>
        <v>61.36175906659242</v>
      </c>
      <c r="N7" s="11">
        <f>COGS!N68</f>
        <v>61.975376657258337</v>
      </c>
      <c r="O7" s="11">
        <f>COGS!O68</f>
        <v>62.595130423830923</v>
      </c>
      <c r="P7" s="11">
        <f>COGS!P68</f>
        <v>63.221081728069237</v>
      </c>
      <c r="Q7" s="11">
        <f>COGS!Q68</f>
        <v>63.85329254534993</v>
      </c>
      <c r="R7" s="11">
        <f>COGS!R68</f>
        <v>64.49182547080342</v>
      </c>
      <c r="S7" s="11">
        <f>COGS!S68</f>
        <v>65.136743725511465</v>
      </c>
      <c r="T7" s="11">
        <f>COGS!T68</f>
        <v>65.788111162766569</v>
      </c>
      <c r="U7" s="11">
        <f>COGS!U68</f>
        <v>66.445992274394243</v>
      </c>
      <c r="V7" s="11">
        <f>COGS!V68</f>
        <v>67.110452197138187</v>
      </c>
      <c r="W7" s="11">
        <f>COGS!W68</f>
        <v>67.781556719109574</v>
      </c>
      <c r="X7" s="11">
        <f>COGS!X68</f>
        <v>68.459372286300678</v>
      </c>
      <c r="Y7" s="11">
        <f>COGS!Y68</f>
        <v>69.143966009163677</v>
      </c>
      <c r="Z7" s="11">
        <f>COGS!Z68</f>
        <v>69.835405669255323</v>
      </c>
      <c r="AA7" s="11">
        <f>COGS!AA68</f>
        <v>70.533759725947874</v>
      </c>
      <c r="AB7" s="11">
        <f>COGS!AB68</f>
        <v>71.239097323207361</v>
      </c>
      <c r="AC7" s="11">
        <f>COGS!AC68</f>
        <v>71.951488296439422</v>
      </c>
      <c r="AD7" s="11">
        <f>COGS!AD68</f>
        <v>72.671003179403826</v>
      </c>
      <c r="AE7" s="11">
        <f>COGS!AE68</f>
        <v>73.397713211197868</v>
      </c>
      <c r="AF7" s="11">
        <f>COGS!AF68</f>
        <v>74.131690343309842</v>
      </c>
      <c r="AG7" s="11">
        <f>COGS!AG68</f>
        <v>74.873007246742944</v>
      </c>
      <c r="AH7" s="11">
        <f>COGS!AH68</f>
        <v>75.621737319210382</v>
      </c>
      <c r="AI7" s="11">
        <f>COGS!AI68</f>
        <v>76.377954692402483</v>
      </c>
      <c r="AJ7" s="11">
        <f>COGS!AJ68</f>
        <v>77.14173423932651</v>
      </c>
      <c r="AK7" s="11">
        <f>COGS!AK68</f>
        <v>77.913151581719774</v>
      </c>
      <c r="AL7" s="11">
        <f>COGS!AL68</f>
        <v>78.692283097536972</v>
      </c>
      <c r="AM7" s="11">
        <f>COGS!AM68</f>
        <v>79.479205928512357</v>
      </c>
      <c r="AN7" s="11">
        <f>COGS!AN68</f>
        <v>80.273997987797472</v>
      </c>
      <c r="AO7" s="11">
        <f>COGS!AO68</f>
        <v>81.076737967675456</v>
      </c>
      <c r="AP7" s="11">
        <f>COGS!AP68</f>
        <v>81.887505347352203</v>
      </c>
      <c r="AQ7" s="11">
        <f>COGS!AQ68</f>
        <v>82.706380400825722</v>
      </c>
      <c r="AR7" s="11">
        <f>COGS!AR68</f>
        <v>83.533444204833984</v>
      </c>
      <c r="AS7" s="11">
        <f>COGS!AS68</f>
        <v>84.368778646882319</v>
      </c>
      <c r="AT7" s="11">
        <f>COGS!AT68</f>
        <v>85.212466433351153</v>
      </c>
      <c r="AU7" s="11">
        <f>COGS!AU68</f>
        <v>86.064591097684655</v>
      </c>
      <c r="AV7" s="11">
        <f>COGS!AV68</f>
        <v>86.925237008661512</v>
      </c>
      <c r="AW7" s="11">
        <f>COGS!AW68</f>
        <v>87.794489378748125</v>
      </c>
      <c r="AX7" s="11">
        <f>COGS!AX68</f>
        <v>88.672434272535611</v>
      </c>
      <c r="AY7" s="11">
        <f>COGS!AY68</f>
        <v>89.559158615260955</v>
      </c>
      <c r="AZ7" s="11">
        <f>COGS!AZ68</f>
        <v>90.45475020141356</v>
      </c>
      <c r="BA7" s="11">
        <f>COGS!BA68</f>
        <v>91.3592977034277</v>
      </c>
      <c r="BB7" s="11">
        <f>COGS!BB68</f>
        <v>92.27289068046197</v>
      </c>
      <c r="BC7" s="11">
        <f>COGS!BC68</f>
        <v>93.195619587266592</v>
      </c>
      <c r="BD7" s="11">
        <f>COGS!BD68</f>
        <v>94.12757578313925</v>
      </c>
      <c r="BE7" s="11">
        <f>COGS!BE68</f>
        <v>95.068851540970655</v>
      </c>
      <c r="BF7" s="11">
        <f>COGS!BF68</f>
        <v>96.01954005638035</v>
      </c>
      <c r="BG7" s="11">
        <f>COGS!BG68</f>
        <v>96.979735456944155</v>
      </c>
      <c r="BH7" s="11">
        <f>COGS!BH68</f>
        <v>97.949532811513606</v>
      </c>
      <c r="BI7" s="11">
        <f>COGS!BI68</f>
        <v>98.929028139628741</v>
      </c>
      <c r="BJ7" s="10"/>
    </row>
    <row r="8" spans="1:63" ht="18.75" x14ac:dyDescent="0.3">
      <c r="A8" s="9" t="s">
        <v>123</v>
      </c>
      <c r="B8" s="11">
        <f>Bal!B11/(Para!$B$33*12)</f>
        <v>0</v>
      </c>
      <c r="C8" s="11">
        <f>B8</f>
        <v>0</v>
      </c>
      <c r="D8" s="11">
        <f>C8</f>
        <v>0</v>
      </c>
      <c r="E8" s="11">
        <f>Bal!C11/(Para!$B$33*12)</f>
        <v>833.33333333333337</v>
      </c>
      <c r="F8" s="11">
        <f>E8</f>
        <v>833.33333333333337</v>
      </c>
      <c r="G8" s="11">
        <f>F8</f>
        <v>833.33333333333337</v>
      </c>
      <c r="H8" s="11">
        <f>Bal!D11/(Para!$B$33*12)</f>
        <v>833.33333333333337</v>
      </c>
      <c r="I8" s="11">
        <f>H8</f>
        <v>833.33333333333337</v>
      </c>
      <c r="J8" s="11">
        <f>I8</f>
        <v>833.33333333333337</v>
      </c>
      <c r="K8" s="11">
        <f>Bal!E11/(Para!$B$33*12)</f>
        <v>833.33333333333337</v>
      </c>
      <c r="L8" s="11">
        <f>K8</f>
        <v>833.33333333333337</v>
      </c>
      <c r="M8" s="11">
        <f>L8</f>
        <v>833.33333333333337</v>
      </c>
      <c r="N8" s="11">
        <f>Bal!F11/(Para!$B$33*12)</f>
        <v>833.33333333333337</v>
      </c>
      <c r="O8" s="11">
        <f>N8</f>
        <v>833.33333333333337</v>
      </c>
      <c r="P8" s="11">
        <f>O8</f>
        <v>833.33333333333337</v>
      </c>
      <c r="Q8" s="11">
        <f>Bal!G11/(Para!$B$33*12)</f>
        <v>833.33333333333337</v>
      </c>
      <c r="R8" s="11">
        <f>Q8</f>
        <v>833.33333333333337</v>
      </c>
      <c r="S8" s="11">
        <f>R8</f>
        <v>833.33333333333337</v>
      </c>
      <c r="T8" s="11">
        <f>Bal!H11/(Para!$B$33*12)</f>
        <v>833.33333333333337</v>
      </c>
      <c r="U8" s="11">
        <f>T8</f>
        <v>833.33333333333337</v>
      </c>
      <c r="V8" s="11">
        <f>U8</f>
        <v>833.33333333333337</v>
      </c>
      <c r="W8" s="11">
        <f>Bal!I11/(Para!$B$33*12)</f>
        <v>833.33333333333337</v>
      </c>
      <c r="X8" s="11">
        <f>W8</f>
        <v>833.33333333333337</v>
      </c>
      <c r="Y8" s="11">
        <f>X8</f>
        <v>833.33333333333337</v>
      </c>
      <c r="Z8" s="11">
        <f>Bal!J11/(Para!$B$33*12)</f>
        <v>833.33333333333337</v>
      </c>
      <c r="AA8" s="11">
        <f>Z8</f>
        <v>833.33333333333337</v>
      </c>
      <c r="AB8" s="11">
        <f>AA8</f>
        <v>833.33333333333337</v>
      </c>
      <c r="AC8" s="11">
        <f>Bal!K11/(Para!$B$33*12)</f>
        <v>833.33333333333337</v>
      </c>
      <c r="AD8" s="11">
        <f>AC8</f>
        <v>833.33333333333337</v>
      </c>
      <c r="AE8" s="11">
        <f>AD8</f>
        <v>833.33333333333337</v>
      </c>
      <c r="AF8" s="11">
        <f>Bal!L11/(Para!$B$33*12)</f>
        <v>833.33333333333337</v>
      </c>
      <c r="AG8" s="11">
        <f>AF8</f>
        <v>833.33333333333337</v>
      </c>
      <c r="AH8" s="11">
        <f>AG8</f>
        <v>833.33333333333337</v>
      </c>
      <c r="AI8" s="11">
        <f>Bal!M11/(Para!$B$33*12)</f>
        <v>833.33333333333337</v>
      </c>
      <c r="AJ8" s="11">
        <f>AI8</f>
        <v>833.33333333333337</v>
      </c>
      <c r="AK8" s="11">
        <f>AJ8</f>
        <v>833.33333333333337</v>
      </c>
      <c r="AL8" s="11">
        <f>Bal!N11/(Para!$B$33*12)</f>
        <v>833.33333333333337</v>
      </c>
      <c r="AM8" s="11">
        <f>AL8</f>
        <v>833.33333333333337</v>
      </c>
      <c r="AN8" s="11">
        <f>AM8</f>
        <v>833.33333333333337</v>
      </c>
      <c r="AO8" s="11">
        <f>Bal!O11/(Para!$B$33*12)</f>
        <v>833.33333333333337</v>
      </c>
      <c r="AP8" s="11">
        <f>AO8</f>
        <v>833.33333333333337</v>
      </c>
      <c r="AQ8" s="11">
        <f>AP8</f>
        <v>833.33333333333337</v>
      </c>
      <c r="AR8" s="11">
        <f>Bal!P11/(Para!$B$33*12)</f>
        <v>833.33333333333337</v>
      </c>
      <c r="AS8" s="11">
        <f>AR8</f>
        <v>833.33333333333337</v>
      </c>
      <c r="AT8" s="11">
        <f>AS8</f>
        <v>833.33333333333337</v>
      </c>
      <c r="AU8" s="11">
        <f>Bal!Q11/(Para!$B$33*12)</f>
        <v>833.33333333333337</v>
      </c>
      <c r="AV8" s="11">
        <f>AU8</f>
        <v>833.33333333333337</v>
      </c>
      <c r="AW8" s="11">
        <f>AV8</f>
        <v>833.33333333333337</v>
      </c>
      <c r="AX8" s="11">
        <f>Bal!R11/(Para!$B$33*12)</f>
        <v>833.33333333333337</v>
      </c>
      <c r="AY8" s="11">
        <f>AX8</f>
        <v>833.33333333333337</v>
      </c>
      <c r="AZ8" s="11">
        <f>AY8</f>
        <v>833.33333333333337</v>
      </c>
      <c r="BA8" s="11">
        <f>Bal!S11/(Para!$B$33*12)</f>
        <v>833.33333333333337</v>
      </c>
      <c r="BB8" s="11">
        <f>BA8</f>
        <v>833.33333333333337</v>
      </c>
      <c r="BC8" s="11">
        <f>BB8</f>
        <v>833.33333333333337</v>
      </c>
      <c r="BD8" s="11">
        <f>Bal!T11/(Para!$B$33*12)</f>
        <v>833.33333333333337</v>
      </c>
      <c r="BE8" s="11">
        <f>BD8</f>
        <v>833.33333333333337</v>
      </c>
      <c r="BF8" s="11">
        <f>BE8</f>
        <v>833.33333333333337</v>
      </c>
      <c r="BG8" s="11">
        <f>Bal!U11/(Para!$B$33*12)</f>
        <v>833.33333333333337</v>
      </c>
      <c r="BH8" s="11">
        <f>BG8</f>
        <v>833.33333333333337</v>
      </c>
      <c r="BI8" s="11">
        <f>BH8</f>
        <v>833.33333333333337</v>
      </c>
      <c r="BJ8" s="10"/>
    </row>
    <row r="9" spans="1:63" x14ac:dyDescent="0.25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10"/>
    </row>
    <row r="10" spans="1:63" ht="18.75" x14ac:dyDescent="0.3">
      <c r="A10" s="9" t="s">
        <v>29</v>
      </c>
      <c r="B10" s="11">
        <f t="shared" ref="B10:AG10" si="0">SUM(B5:B8)</f>
        <v>195</v>
      </c>
      <c r="C10" s="11">
        <f t="shared" si="0"/>
        <v>196.95</v>
      </c>
      <c r="D10" s="11">
        <f t="shared" si="0"/>
        <v>198.91950000000003</v>
      </c>
      <c r="E10" s="11">
        <f t="shared" si="0"/>
        <v>1034.2420283333333</v>
      </c>
      <c r="F10" s="11">
        <f t="shared" si="0"/>
        <v>1036.2511152833333</v>
      </c>
      <c r="G10" s="11">
        <f t="shared" si="0"/>
        <v>1038.2802931028334</v>
      </c>
      <c r="H10" s="11">
        <f t="shared" si="0"/>
        <v>1040.3297627005284</v>
      </c>
      <c r="I10" s="11">
        <f t="shared" si="0"/>
        <v>1042.3997269942004</v>
      </c>
      <c r="J10" s="11">
        <f t="shared" si="0"/>
        <v>1044.4903909308091</v>
      </c>
      <c r="K10" s="11">
        <f t="shared" si="0"/>
        <v>1046.6019615067837</v>
      </c>
      <c r="L10" s="11">
        <f t="shared" si="0"/>
        <v>1048.7346477885183</v>
      </c>
      <c r="M10" s="11">
        <f t="shared" si="0"/>
        <v>1050.8886609330702</v>
      </c>
      <c r="N10" s="11">
        <f t="shared" si="0"/>
        <v>1053.0642142090674</v>
      </c>
      <c r="O10" s="11">
        <f t="shared" si="0"/>
        <v>1055.2615230178249</v>
      </c>
      <c r="P10" s="11">
        <f t="shared" si="0"/>
        <v>1057.4808049146698</v>
      </c>
      <c r="Q10" s="11">
        <f t="shared" si="0"/>
        <v>1059.7222796304832</v>
      </c>
      <c r="R10" s="11">
        <f t="shared" si="0"/>
        <v>1061.9861690934545</v>
      </c>
      <c r="S10" s="11">
        <f t="shared" si="0"/>
        <v>1064.2726974510558</v>
      </c>
      <c r="T10" s="11">
        <f t="shared" si="0"/>
        <v>1066.582091092233</v>
      </c>
      <c r="U10" s="11">
        <f t="shared" si="0"/>
        <v>1068.914578669822</v>
      </c>
      <c r="V10" s="11">
        <f t="shared" si="0"/>
        <v>1071.270391123187</v>
      </c>
      <c r="W10" s="11">
        <f t="shared" si="0"/>
        <v>1073.6497617010855</v>
      </c>
      <c r="X10" s="11">
        <f t="shared" si="0"/>
        <v>1076.0529259847631</v>
      </c>
      <c r="Y10" s="11">
        <f t="shared" si="0"/>
        <v>1078.4801219112774</v>
      </c>
      <c r="Z10" s="11">
        <f t="shared" si="0"/>
        <v>1080.9315897970569</v>
      </c>
      <c r="AA10" s="11">
        <f t="shared" si="0"/>
        <v>1083.4075723616941</v>
      </c>
      <c r="AB10" s="11">
        <f t="shared" si="0"/>
        <v>1085.9083147519777</v>
      </c>
      <c r="AC10" s="11">
        <f t="shared" si="0"/>
        <v>1088.4340645661641</v>
      </c>
      <c r="AD10" s="11">
        <f t="shared" si="0"/>
        <v>1090.9850718784924</v>
      </c>
      <c r="AE10" s="11">
        <f t="shared" si="0"/>
        <v>1093.5615892639439</v>
      </c>
      <c r="AF10" s="11">
        <f t="shared" si="0"/>
        <v>1096.16387182325</v>
      </c>
      <c r="AG10" s="11">
        <f t="shared" si="0"/>
        <v>1098.7921772081493</v>
      </c>
      <c r="AH10" s="11">
        <f t="shared" ref="AH10:BI10" si="1">SUM(AH5:AH8)</f>
        <v>1101.4467656468973</v>
      </c>
      <c r="AI10" s="11">
        <f t="shared" si="1"/>
        <v>1104.127899970033</v>
      </c>
      <c r="AJ10" s="11">
        <f t="shared" si="1"/>
        <v>1106.8358456364001</v>
      </c>
      <c r="AK10" s="11">
        <f t="shared" si="1"/>
        <v>1109.5708707594308</v>
      </c>
      <c r="AL10" s="11">
        <f t="shared" si="1"/>
        <v>1112.3332461336918</v>
      </c>
      <c r="AM10" s="11">
        <f t="shared" si="1"/>
        <v>1115.1232452616955</v>
      </c>
      <c r="AN10" s="11">
        <f t="shared" si="1"/>
        <v>1117.941144380979</v>
      </c>
      <c r="AO10" s="11">
        <f t="shared" si="1"/>
        <v>1120.7872224914554</v>
      </c>
      <c r="AP10" s="11">
        <f t="shared" si="1"/>
        <v>1123.6617613830367</v>
      </c>
      <c r="AQ10" s="11">
        <f t="shared" si="1"/>
        <v>1126.5650456635337</v>
      </c>
      <c r="AR10" s="11">
        <f t="shared" si="1"/>
        <v>1129.4973627868358</v>
      </c>
      <c r="AS10" s="11">
        <f t="shared" si="1"/>
        <v>1132.4590030813706</v>
      </c>
      <c r="AT10" s="11">
        <f t="shared" si="1"/>
        <v>1135.450259778851</v>
      </c>
      <c r="AU10" s="11">
        <f t="shared" si="1"/>
        <v>1138.4714290433062</v>
      </c>
      <c r="AV10" s="11">
        <f t="shared" si="1"/>
        <v>1141.522810000406</v>
      </c>
      <c r="AW10" s="11">
        <f t="shared" si="1"/>
        <v>1144.6047047670768</v>
      </c>
      <c r="AX10" s="11">
        <f t="shared" si="1"/>
        <v>1147.7174184814141</v>
      </c>
      <c r="AY10" s="11">
        <f t="shared" si="1"/>
        <v>1150.8612593328949</v>
      </c>
      <c r="AZ10" s="11">
        <f t="shared" si="1"/>
        <v>1154.0365385928906</v>
      </c>
      <c r="BA10" s="11">
        <f t="shared" si="1"/>
        <v>1157.2435706454862</v>
      </c>
      <c r="BB10" s="11">
        <f t="shared" si="1"/>
        <v>1160.4826730186076</v>
      </c>
      <c r="BC10" s="11">
        <f t="shared" si="1"/>
        <v>1163.7541664154605</v>
      </c>
      <c r="BD10" s="11">
        <f t="shared" si="1"/>
        <v>1167.0583747462815</v>
      </c>
      <c r="BE10" s="11">
        <f t="shared" si="1"/>
        <v>1170.3956251604111</v>
      </c>
      <c r="BF10" s="11">
        <f t="shared" si="1"/>
        <v>1173.7662480786819</v>
      </c>
      <c r="BG10" s="11">
        <f t="shared" si="1"/>
        <v>1177.1705772261353</v>
      </c>
      <c r="BH10" s="11">
        <f t="shared" si="1"/>
        <v>1180.6089496650634</v>
      </c>
      <c r="BI10" s="11">
        <f t="shared" si="1"/>
        <v>1184.0817058283806</v>
      </c>
      <c r="BJ10" s="10"/>
    </row>
    <row r="11" spans="1:63" ht="18.75" x14ac:dyDescent="0.3">
      <c r="A11" s="9" t="s">
        <v>66</v>
      </c>
      <c r="B11" s="11">
        <f>B3-B10</f>
        <v>155</v>
      </c>
      <c r="C11" s="11">
        <f t="shared" ref="C11:BI11" si="2">C3-C10</f>
        <v>156.55000000000001</v>
      </c>
      <c r="D11" s="11">
        <f t="shared" si="2"/>
        <v>158.1155</v>
      </c>
      <c r="E11" s="11">
        <f t="shared" si="2"/>
        <v>-673.63667833333329</v>
      </c>
      <c r="F11" s="11">
        <f t="shared" si="2"/>
        <v>-672.03971178333336</v>
      </c>
      <c r="G11" s="11">
        <f t="shared" si="2"/>
        <v>-670.42677556783337</v>
      </c>
      <c r="H11" s="11">
        <f t="shared" si="2"/>
        <v>-668.7977099901783</v>
      </c>
      <c r="I11" s="11">
        <f t="shared" si="2"/>
        <v>-667.15235375674683</v>
      </c>
      <c r="J11" s="11">
        <f t="shared" si="2"/>
        <v>-665.49054396098109</v>
      </c>
      <c r="K11" s="11">
        <f t="shared" si="2"/>
        <v>-663.81211606725742</v>
      </c>
      <c r="L11" s="11">
        <f t="shared" si="2"/>
        <v>-662.11690389459659</v>
      </c>
      <c r="M11" s="11">
        <f t="shared" si="2"/>
        <v>-660.40473960020938</v>
      </c>
      <c r="N11" s="11">
        <f t="shared" si="2"/>
        <v>-658.675453662878</v>
      </c>
      <c r="O11" s="11">
        <f t="shared" si="2"/>
        <v>-656.9288748661736</v>
      </c>
      <c r="P11" s="11">
        <f t="shared" si="2"/>
        <v>-655.16483028150196</v>
      </c>
      <c r="Q11" s="11">
        <f t="shared" si="2"/>
        <v>-653.38314525098372</v>
      </c>
      <c r="R11" s="11">
        <f t="shared" si="2"/>
        <v>-651.58364337015996</v>
      </c>
      <c r="S11" s="11">
        <f t="shared" si="2"/>
        <v>-649.76614647052838</v>
      </c>
      <c r="T11" s="11">
        <f t="shared" si="2"/>
        <v>-647.93047460190019</v>
      </c>
      <c r="U11" s="11">
        <f t="shared" si="2"/>
        <v>-646.07644601458594</v>
      </c>
      <c r="V11" s="11">
        <f t="shared" si="2"/>
        <v>-644.20387714139849</v>
      </c>
      <c r="W11" s="11">
        <f t="shared" si="2"/>
        <v>-642.31258257947911</v>
      </c>
      <c r="X11" s="11">
        <f t="shared" si="2"/>
        <v>-640.40237507194058</v>
      </c>
      <c r="Y11" s="11">
        <f t="shared" si="2"/>
        <v>-638.4730654893267</v>
      </c>
      <c r="Z11" s="11">
        <f t="shared" si="2"/>
        <v>-636.52446281088669</v>
      </c>
      <c r="AA11" s="11">
        <f t="shared" si="2"/>
        <v>-634.55637410566214</v>
      </c>
      <c r="AB11" s="11">
        <f t="shared" si="2"/>
        <v>-632.56860451338548</v>
      </c>
      <c r="AC11" s="11">
        <f t="shared" si="2"/>
        <v>-630.56095722518603</v>
      </c>
      <c r="AD11" s="11">
        <f t="shared" si="2"/>
        <v>-628.53323346410434</v>
      </c>
      <c r="AE11" s="11">
        <f t="shared" si="2"/>
        <v>-626.48523246541208</v>
      </c>
      <c r="AF11" s="11">
        <f t="shared" si="2"/>
        <v>-624.41675145673275</v>
      </c>
      <c r="AG11" s="11">
        <f t="shared" si="2"/>
        <v>-622.32758563796688</v>
      </c>
      <c r="AH11" s="11">
        <f t="shared" si="2"/>
        <v>-620.21752816101321</v>
      </c>
      <c r="AI11" s="11">
        <f t="shared" si="2"/>
        <v>-618.08637010928987</v>
      </c>
      <c r="AJ11" s="11">
        <f t="shared" si="2"/>
        <v>-615.93390047704963</v>
      </c>
      <c r="AK11" s="11">
        <f t="shared" si="2"/>
        <v>-613.75990614848683</v>
      </c>
      <c r="AL11" s="11">
        <f t="shared" si="2"/>
        <v>-611.56417187663828</v>
      </c>
      <c r="AM11" s="11">
        <f t="shared" si="2"/>
        <v>-609.34648026207151</v>
      </c>
      <c r="AN11" s="11">
        <f t="shared" si="2"/>
        <v>-607.10661173135873</v>
      </c>
      <c r="AO11" s="11">
        <f t="shared" si="2"/>
        <v>-604.84434451533889</v>
      </c>
      <c r="AP11" s="11">
        <f t="shared" si="2"/>
        <v>-602.55945462715908</v>
      </c>
      <c r="AQ11" s="11">
        <f t="shared" si="2"/>
        <v>-600.25171584009729</v>
      </c>
      <c r="AR11" s="11">
        <f t="shared" si="2"/>
        <v>-597.92089966516494</v>
      </c>
      <c r="AS11" s="11">
        <f t="shared" si="2"/>
        <v>-595.56677532848312</v>
      </c>
      <c r="AT11" s="11">
        <f t="shared" si="2"/>
        <v>-593.18910974843459</v>
      </c>
      <c r="AU11" s="11">
        <f t="shared" si="2"/>
        <v>-590.7876675125857</v>
      </c>
      <c r="AV11" s="11">
        <f t="shared" si="2"/>
        <v>-588.3622108543783</v>
      </c>
      <c r="AW11" s="11">
        <f t="shared" si="2"/>
        <v>-585.91249962958875</v>
      </c>
      <c r="AX11" s="11">
        <f t="shared" si="2"/>
        <v>-583.43829129255118</v>
      </c>
      <c r="AY11" s="11">
        <f t="shared" si="2"/>
        <v>-580.93934087214325</v>
      </c>
      <c r="AZ11" s="11">
        <f t="shared" si="2"/>
        <v>-578.41540094753157</v>
      </c>
      <c r="BA11" s="11">
        <f t="shared" si="2"/>
        <v>-575.8662216236736</v>
      </c>
      <c r="BB11" s="11">
        <f t="shared" si="2"/>
        <v>-573.29155050657687</v>
      </c>
      <c r="BC11" s="11">
        <f t="shared" si="2"/>
        <v>-570.69113267830949</v>
      </c>
      <c r="BD11" s="11">
        <f t="shared" si="2"/>
        <v>-568.06471067175903</v>
      </c>
      <c r="BE11" s="11">
        <f t="shared" si="2"/>
        <v>-565.41202444514329</v>
      </c>
      <c r="BF11" s="11">
        <f t="shared" si="2"/>
        <v>-562.73281135626144</v>
      </c>
      <c r="BG11" s="11">
        <f t="shared" si="2"/>
        <v>-560.02680613649068</v>
      </c>
      <c r="BH11" s="11">
        <f t="shared" si="2"/>
        <v>-557.29374086452231</v>
      </c>
      <c r="BI11" s="11">
        <f t="shared" si="2"/>
        <v>-554.53334493983402</v>
      </c>
      <c r="BJ11" s="10"/>
    </row>
    <row r="12" spans="1:63" ht="18.75" x14ac:dyDescent="0.3">
      <c r="A12" s="9" t="s">
        <v>67</v>
      </c>
      <c r="B12" s="26">
        <f>B11/B3</f>
        <v>0.44285714285714284</v>
      </c>
      <c r="C12" s="26">
        <f t="shared" ref="C12:BI12" si="3">C11/C3</f>
        <v>0.44285714285714289</v>
      </c>
      <c r="D12" s="26">
        <f t="shared" si="3"/>
        <v>0.44285714285714284</v>
      </c>
      <c r="E12" s="26">
        <f t="shared" si="3"/>
        <v>-1.8680717807801055</v>
      </c>
      <c r="F12" s="26">
        <f t="shared" si="3"/>
        <v>-1.8451912963876578</v>
      </c>
      <c r="G12" s="26">
        <f t="shared" si="3"/>
        <v>-1.8225373514446401</v>
      </c>
      <c r="H12" s="26">
        <f t="shared" si="3"/>
        <v>-1.800107702986206</v>
      </c>
      <c r="I12" s="26">
        <f t="shared" si="3"/>
        <v>-1.7779001302550843</v>
      </c>
      <c r="J12" s="26">
        <f t="shared" si="3"/>
        <v>-1.7559124344816961</v>
      </c>
      <c r="K12" s="26">
        <f t="shared" si="3"/>
        <v>-1.7341424386664597</v>
      </c>
      <c r="L12" s="26">
        <f t="shared" si="3"/>
        <v>-1.7125879873642456</v>
      </c>
      <c r="M12" s="26">
        <f t="shared" si="3"/>
        <v>-1.691246946470965</v>
      </c>
      <c r="N12" s="26">
        <f t="shared" si="3"/>
        <v>-1.6701172030122706</v>
      </c>
      <c r="O12" s="26">
        <f t="shared" si="3"/>
        <v>-1.6491966649343559</v>
      </c>
      <c r="P12" s="26">
        <f t="shared" si="3"/>
        <v>-1.6284832608968163</v>
      </c>
      <c r="Q12" s="26">
        <f t="shared" si="3"/>
        <v>-1.6079749400675694</v>
      </c>
      <c r="R12" s="26">
        <f t="shared" si="3"/>
        <v>-1.5876696719197994</v>
      </c>
      <c r="S12" s="26">
        <f t="shared" si="3"/>
        <v>-1.567565446030919</v>
      </c>
      <c r="T12" s="26">
        <f t="shared" si="3"/>
        <v>-1.547660271883512</v>
      </c>
      <c r="U12" s="26">
        <f t="shared" si="3"/>
        <v>-1.5279521786682582</v>
      </c>
      <c r="V12" s="26">
        <f t="shared" si="3"/>
        <v>-1.5084392150887986</v>
      </c>
      <c r="W12" s="26">
        <f t="shared" si="3"/>
        <v>-1.4891194491685418</v>
      </c>
      <c r="X12" s="26">
        <f t="shared" si="3"/>
        <v>-1.4699909680593763</v>
      </c>
      <c r="Y12" s="26">
        <f t="shared" si="3"/>
        <v>-1.4510518778522823</v>
      </c>
      <c r="Z12" s="26">
        <f t="shared" si="3"/>
        <v>-1.4323003033898127</v>
      </c>
      <c r="AA12" s="26">
        <f t="shared" si="3"/>
        <v>-1.4137343880804367</v>
      </c>
      <c r="AB12" s="26">
        <f t="shared" si="3"/>
        <v>-1.3953522937147183</v>
      </c>
      <c r="AC12" s="26">
        <f t="shared" si="3"/>
        <v>-1.3771522002833139</v>
      </c>
      <c r="AD12" s="26">
        <f t="shared" si="3"/>
        <v>-1.3591323057967741</v>
      </c>
      <c r="AE12" s="26">
        <f t="shared" si="3"/>
        <v>-1.3412908261071315</v>
      </c>
      <c r="AF12" s="26">
        <f t="shared" si="3"/>
        <v>-1.3236259947312472</v>
      </c>
      <c r="AG12" s="26">
        <f t="shared" si="3"/>
        <v>-1.3061360626759169</v>
      </c>
      <c r="AH12" s="26">
        <f t="shared" si="3"/>
        <v>-1.2888192982646984</v>
      </c>
      <c r="AI12" s="26">
        <f t="shared" si="3"/>
        <v>-1.2716739869664619</v>
      </c>
      <c r="AJ12" s="26">
        <f t="shared" si="3"/>
        <v>-1.2546984312256348</v>
      </c>
      <c r="AK12" s="26">
        <f t="shared" si="3"/>
        <v>-1.237890950294122</v>
      </c>
      <c r="AL12" s="26">
        <f t="shared" si="3"/>
        <v>-1.2212498800649014</v>
      </c>
      <c r="AM12" s="26">
        <f t="shared" si="3"/>
        <v>-1.2047735729072577</v>
      </c>
      <c r="AN12" s="26">
        <f t="shared" si="3"/>
        <v>-1.1884603975036496</v>
      </c>
      <c r="AO12" s="26">
        <f t="shared" si="3"/>
        <v>-1.1723087386881959</v>
      </c>
      <c r="AP12" s="26">
        <f t="shared" si="3"/>
        <v>-1.1563169972867573</v>
      </c>
      <c r="AQ12" s="26">
        <f t="shared" si="3"/>
        <v>-1.1404835899585997</v>
      </c>
      <c r="AR12" s="26">
        <f t="shared" si="3"/>
        <v>-1.1248069490396317</v>
      </c>
      <c r="AS12" s="26">
        <f t="shared" si="3"/>
        <v>-1.1092855223871885</v>
      </c>
      <c r="AT12" s="26">
        <f t="shared" si="3"/>
        <v>-1.0939177732263534</v>
      </c>
      <c r="AU12" s="26">
        <f t="shared" si="3"/>
        <v>-1.078702179997804</v>
      </c>
      <c r="AV12" s="26">
        <f t="shared" si="3"/>
        <v>-1.0636372362071611</v>
      </c>
      <c r="AW12" s="26">
        <f t="shared" si="3"/>
        <v>-1.0487214502758313</v>
      </c>
      <c r="AX12" s="26">
        <f t="shared" si="3"/>
        <v>-1.0339533453933265</v>
      </c>
      <c r="AY12" s="26">
        <f t="shared" si="3"/>
        <v>-1.0193314593710443</v>
      </c>
      <c r="AZ12" s="26">
        <f t="shared" si="3"/>
        <v>-1.0048543444974984</v>
      </c>
      <c r="BA12" s="26">
        <f t="shared" si="3"/>
        <v>-0.99052056739497729</v>
      </c>
      <c r="BB12" s="26">
        <f t="shared" si="3"/>
        <v>-0.97632870887762946</v>
      </c>
      <c r="BC12" s="26">
        <f t="shared" si="3"/>
        <v>-0.96227736381094875</v>
      </c>
      <c r="BD12" s="26">
        <f t="shared" si="3"/>
        <v>-0.94836514097265057</v>
      </c>
      <c r="BE12" s="26">
        <f t="shared" si="3"/>
        <v>-0.93459066291492976</v>
      </c>
      <c r="BF12" s="26">
        <f t="shared" si="3"/>
        <v>-0.92095256582807761</v>
      </c>
      <c r="BG12" s="26">
        <f t="shared" si="3"/>
        <v>-0.90744949940545172</v>
      </c>
      <c r="BH12" s="26">
        <f t="shared" si="3"/>
        <v>-0.89408012670978254</v>
      </c>
      <c r="BI12" s="26">
        <f t="shared" si="3"/>
        <v>-0.88084312404080267</v>
      </c>
      <c r="BJ12" s="10"/>
    </row>
    <row r="13" spans="1:63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</row>
    <row r="14" spans="1:63" ht="18.75" x14ac:dyDescent="0.3">
      <c r="A14" s="9" t="s">
        <v>62</v>
      </c>
      <c r="B14" s="11">
        <f>OH!B9</f>
        <v>0</v>
      </c>
      <c r="C14" s="11">
        <f>OH!C9</f>
        <v>0</v>
      </c>
      <c r="D14" s="11">
        <f>OH!D9</f>
        <v>0</v>
      </c>
      <c r="E14" s="11">
        <f>OH!E9</f>
        <v>0</v>
      </c>
      <c r="F14" s="11">
        <f>OH!F9</f>
        <v>0</v>
      </c>
      <c r="G14" s="11">
        <f>OH!G9</f>
        <v>0</v>
      </c>
      <c r="H14" s="11">
        <f>OH!H9</f>
        <v>0</v>
      </c>
      <c r="I14" s="11">
        <f>OH!I9</f>
        <v>0</v>
      </c>
      <c r="J14" s="11">
        <f>OH!J9</f>
        <v>0</v>
      </c>
      <c r="K14" s="11">
        <f>OH!K9</f>
        <v>0</v>
      </c>
      <c r="L14" s="11">
        <f>OH!L9</f>
        <v>0</v>
      </c>
      <c r="M14" s="11">
        <f>OH!M9</f>
        <v>0</v>
      </c>
      <c r="N14" s="11">
        <f>OH!N9</f>
        <v>0</v>
      </c>
      <c r="O14" s="11">
        <f>OH!O9</f>
        <v>0</v>
      </c>
      <c r="P14" s="11">
        <f>OH!P9</f>
        <v>0</v>
      </c>
      <c r="Q14" s="11">
        <f>OH!Q9</f>
        <v>0</v>
      </c>
      <c r="R14" s="11">
        <f>OH!R9</f>
        <v>0</v>
      </c>
      <c r="S14" s="11">
        <f>OH!S9</f>
        <v>0</v>
      </c>
      <c r="T14" s="11">
        <f>OH!T9</f>
        <v>0</v>
      </c>
      <c r="U14" s="11">
        <f>OH!U9</f>
        <v>0</v>
      </c>
      <c r="V14" s="11">
        <f>OH!V9</f>
        <v>0</v>
      </c>
      <c r="W14" s="11">
        <f>OH!W9</f>
        <v>0</v>
      </c>
      <c r="X14" s="11">
        <f>OH!X9</f>
        <v>0</v>
      </c>
      <c r="Y14" s="11">
        <f>OH!Y9</f>
        <v>0</v>
      </c>
      <c r="Z14" s="11">
        <f>OH!Z9</f>
        <v>0</v>
      </c>
      <c r="AA14" s="11">
        <f>OH!AA9</f>
        <v>0</v>
      </c>
      <c r="AB14" s="11">
        <f>OH!AB9</f>
        <v>0</v>
      </c>
      <c r="AC14" s="11">
        <f>OH!AC9</f>
        <v>0</v>
      </c>
      <c r="AD14" s="11">
        <f>OH!AD9</f>
        <v>0</v>
      </c>
      <c r="AE14" s="11">
        <f>OH!AE9</f>
        <v>0</v>
      </c>
      <c r="AF14" s="11">
        <f>OH!AF9</f>
        <v>0</v>
      </c>
      <c r="AG14" s="11">
        <f>OH!AG9</f>
        <v>0</v>
      </c>
      <c r="AH14" s="11">
        <f>OH!AH9</f>
        <v>0</v>
      </c>
      <c r="AI14" s="11">
        <f>OH!AI9</f>
        <v>0</v>
      </c>
      <c r="AJ14" s="11">
        <f>OH!AJ9</f>
        <v>0</v>
      </c>
      <c r="AK14" s="11">
        <f>OH!AK9</f>
        <v>0</v>
      </c>
      <c r="AL14" s="11">
        <f>OH!AL9</f>
        <v>0</v>
      </c>
      <c r="AM14" s="11">
        <f>OH!AM9</f>
        <v>0</v>
      </c>
      <c r="AN14" s="11">
        <f>OH!AN9</f>
        <v>0</v>
      </c>
      <c r="AO14" s="11">
        <f>OH!AO9</f>
        <v>0</v>
      </c>
      <c r="AP14" s="11">
        <f>OH!AP9</f>
        <v>0</v>
      </c>
      <c r="AQ14" s="11">
        <f>OH!AQ9</f>
        <v>0</v>
      </c>
      <c r="AR14" s="11">
        <f>OH!AR9</f>
        <v>0</v>
      </c>
      <c r="AS14" s="11">
        <f>OH!AS9</f>
        <v>0</v>
      </c>
      <c r="AT14" s="11">
        <f>OH!AT9</f>
        <v>0</v>
      </c>
      <c r="AU14" s="11">
        <f>OH!AU9</f>
        <v>0</v>
      </c>
      <c r="AV14" s="11">
        <f>OH!AV9</f>
        <v>0</v>
      </c>
      <c r="AW14" s="11">
        <f>OH!AW9</f>
        <v>0</v>
      </c>
      <c r="AX14" s="11">
        <f>OH!AX9</f>
        <v>0</v>
      </c>
      <c r="AY14" s="11">
        <f>OH!AY9</f>
        <v>0</v>
      </c>
      <c r="AZ14" s="11">
        <f>OH!AZ9</f>
        <v>0</v>
      </c>
      <c r="BA14" s="11">
        <f>OH!BA9</f>
        <v>0</v>
      </c>
      <c r="BB14" s="11">
        <f>OH!BB9</f>
        <v>0</v>
      </c>
      <c r="BC14" s="11">
        <f>OH!BC9</f>
        <v>0</v>
      </c>
      <c r="BD14" s="11">
        <f>OH!BD9</f>
        <v>0</v>
      </c>
      <c r="BE14" s="11">
        <f>OH!BE9</f>
        <v>0</v>
      </c>
      <c r="BF14" s="11">
        <f>OH!BF9</f>
        <v>0</v>
      </c>
      <c r="BG14" s="11">
        <f>OH!BG9</f>
        <v>0</v>
      </c>
      <c r="BH14" s="11">
        <f>OH!BH9</f>
        <v>0</v>
      </c>
      <c r="BI14" s="11">
        <f>OH!BI9</f>
        <v>0</v>
      </c>
      <c r="BJ14" s="25"/>
      <c r="BK14" s="27"/>
    </row>
    <row r="15" spans="1:63" ht="18.75" x14ac:dyDescent="0.3">
      <c r="A15" s="9" t="s">
        <v>63</v>
      </c>
      <c r="B15" s="11">
        <f>OH!B17</f>
        <v>0</v>
      </c>
      <c r="C15" s="11">
        <f>OH!C17</f>
        <v>0</v>
      </c>
      <c r="D15" s="11">
        <f>OH!D17</f>
        <v>0</v>
      </c>
      <c r="E15" s="11">
        <f>OH!E17</f>
        <v>0</v>
      </c>
      <c r="F15" s="11">
        <f>OH!F17</f>
        <v>0</v>
      </c>
      <c r="G15" s="11">
        <f>OH!G17</f>
        <v>0</v>
      </c>
      <c r="H15" s="11">
        <f>OH!H17</f>
        <v>0</v>
      </c>
      <c r="I15" s="11">
        <f>OH!I17</f>
        <v>0</v>
      </c>
      <c r="J15" s="11">
        <f>OH!J17</f>
        <v>0</v>
      </c>
      <c r="K15" s="11">
        <f>OH!K17</f>
        <v>0</v>
      </c>
      <c r="L15" s="11">
        <f>OH!L17</f>
        <v>0</v>
      </c>
      <c r="M15" s="11">
        <f>OH!M17</f>
        <v>0</v>
      </c>
      <c r="N15" s="11">
        <f>OH!N17</f>
        <v>0</v>
      </c>
      <c r="O15" s="11">
        <f>OH!O17</f>
        <v>0</v>
      </c>
      <c r="P15" s="11">
        <f>OH!P17</f>
        <v>0</v>
      </c>
      <c r="Q15" s="11">
        <f>OH!Q17</f>
        <v>0</v>
      </c>
      <c r="R15" s="11">
        <f>OH!R17</f>
        <v>0</v>
      </c>
      <c r="S15" s="11">
        <f>OH!S17</f>
        <v>0</v>
      </c>
      <c r="T15" s="11">
        <f>OH!T17</f>
        <v>0</v>
      </c>
      <c r="U15" s="11">
        <f>OH!U17</f>
        <v>0</v>
      </c>
      <c r="V15" s="11">
        <f>OH!V17</f>
        <v>0</v>
      </c>
      <c r="W15" s="11">
        <f>OH!W17</f>
        <v>0</v>
      </c>
      <c r="X15" s="11">
        <f>OH!X17</f>
        <v>0</v>
      </c>
      <c r="Y15" s="11">
        <f>OH!Y17</f>
        <v>0</v>
      </c>
      <c r="Z15" s="11">
        <f>OH!Z17</f>
        <v>0</v>
      </c>
      <c r="AA15" s="11">
        <f>OH!AA17</f>
        <v>0</v>
      </c>
      <c r="AB15" s="11">
        <f>OH!AB17</f>
        <v>0</v>
      </c>
      <c r="AC15" s="11">
        <f>OH!AC17</f>
        <v>0</v>
      </c>
      <c r="AD15" s="11">
        <f>OH!AD17</f>
        <v>0</v>
      </c>
      <c r="AE15" s="11">
        <f>OH!AE17</f>
        <v>0</v>
      </c>
      <c r="AF15" s="11">
        <f>OH!AF17</f>
        <v>0</v>
      </c>
      <c r="AG15" s="11">
        <f>OH!AG17</f>
        <v>0</v>
      </c>
      <c r="AH15" s="11">
        <f>OH!AH17</f>
        <v>0</v>
      </c>
      <c r="AI15" s="11">
        <f>OH!AI17</f>
        <v>0</v>
      </c>
      <c r="AJ15" s="11">
        <f>OH!AJ17</f>
        <v>0</v>
      </c>
      <c r="AK15" s="11">
        <f>OH!AK17</f>
        <v>0</v>
      </c>
      <c r="AL15" s="11">
        <f>OH!AL17</f>
        <v>0</v>
      </c>
      <c r="AM15" s="11">
        <f>OH!AM17</f>
        <v>0</v>
      </c>
      <c r="AN15" s="11">
        <f>OH!AN17</f>
        <v>0</v>
      </c>
      <c r="AO15" s="11">
        <f>OH!AO17</f>
        <v>0</v>
      </c>
      <c r="AP15" s="11">
        <f>OH!AP17</f>
        <v>0</v>
      </c>
      <c r="AQ15" s="11">
        <f>OH!AQ17</f>
        <v>0</v>
      </c>
      <c r="AR15" s="11">
        <f>OH!AR17</f>
        <v>0</v>
      </c>
      <c r="AS15" s="11">
        <f>OH!AS17</f>
        <v>0</v>
      </c>
      <c r="AT15" s="11">
        <f>OH!AT17</f>
        <v>0</v>
      </c>
      <c r="AU15" s="11">
        <f>OH!AU17</f>
        <v>0</v>
      </c>
      <c r="AV15" s="11">
        <f>OH!AV17</f>
        <v>0</v>
      </c>
      <c r="AW15" s="11">
        <f>OH!AW17</f>
        <v>0</v>
      </c>
      <c r="AX15" s="11">
        <f>OH!AX17</f>
        <v>0</v>
      </c>
      <c r="AY15" s="11">
        <f>OH!AY17</f>
        <v>0</v>
      </c>
      <c r="AZ15" s="11">
        <f>OH!AZ17</f>
        <v>0</v>
      </c>
      <c r="BA15" s="11">
        <f>OH!BA17</f>
        <v>0</v>
      </c>
      <c r="BB15" s="11">
        <f>OH!BB17</f>
        <v>0</v>
      </c>
      <c r="BC15" s="11">
        <f>OH!BC17</f>
        <v>0</v>
      </c>
      <c r="BD15" s="11">
        <f>OH!BD17</f>
        <v>0</v>
      </c>
      <c r="BE15" s="11">
        <f>OH!BE17</f>
        <v>0</v>
      </c>
      <c r="BF15" s="11">
        <f>OH!BF17</f>
        <v>0</v>
      </c>
      <c r="BG15" s="11">
        <f>OH!BG17</f>
        <v>0</v>
      </c>
      <c r="BH15" s="11">
        <f>OH!BH17</f>
        <v>0</v>
      </c>
      <c r="BI15" s="11">
        <f>OH!BI17</f>
        <v>0</v>
      </c>
      <c r="BJ15" s="25"/>
      <c r="BK15" s="27"/>
    </row>
    <row r="16" spans="1:63" ht="18.75" x14ac:dyDescent="0.3">
      <c r="A16" s="9" t="s">
        <v>64</v>
      </c>
      <c r="B16" s="11">
        <f>OH!B25</f>
        <v>0</v>
      </c>
      <c r="C16" s="11">
        <f>OH!C25</f>
        <v>0</v>
      </c>
      <c r="D16" s="11">
        <f>OH!D25</f>
        <v>0</v>
      </c>
      <c r="E16" s="11">
        <f>OH!E25</f>
        <v>0</v>
      </c>
      <c r="F16" s="11">
        <f>OH!F25</f>
        <v>0</v>
      </c>
      <c r="G16" s="11">
        <f>OH!G25</f>
        <v>0</v>
      </c>
      <c r="H16" s="11">
        <f>OH!H25</f>
        <v>0</v>
      </c>
      <c r="I16" s="11">
        <f>OH!I25</f>
        <v>0</v>
      </c>
      <c r="J16" s="11">
        <f>OH!J25</f>
        <v>0</v>
      </c>
      <c r="K16" s="11">
        <f>OH!K25</f>
        <v>0</v>
      </c>
      <c r="L16" s="11">
        <f>OH!L25</f>
        <v>0</v>
      </c>
      <c r="M16" s="11">
        <f>OH!M25</f>
        <v>0</v>
      </c>
      <c r="N16" s="11">
        <f>OH!N25</f>
        <v>0</v>
      </c>
      <c r="O16" s="11">
        <f>OH!O25</f>
        <v>0</v>
      </c>
      <c r="P16" s="11">
        <f>OH!P25</f>
        <v>0</v>
      </c>
      <c r="Q16" s="11">
        <f>OH!Q25</f>
        <v>0</v>
      </c>
      <c r="R16" s="11">
        <f>OH!R25</f>
        <v>0</v>
      </c>
      <c r="S16" s="11">
        <f>OH!S25</f>
        <v>0</v>
      </c>
      <c r="T16" s="11">
        <f>OH!T25</f>
        <v>0</v>
      </c>
      <c r="U16" s="11">
        <f>OH!U25</f>
        <v>0</v>
      </c>
      <c r="V16" s="11">
        <f>OH!V25</f>
        <v>0</v>
      </c>
      <c r="W16" s="11">
        <f>OH!W25</f>
        <v>0</v>
      </c>
      <c r="X16" s="11">
        <f>OH!X25</f>
        <v>0</v>
      </c>
      <c r="Y16" s="11">
        <f>OH!Y25</f>
        <v>0</v>
      </c>
      <c r="Z16" s="11">
        <f>OH!Z25</f>
        <v>0</v>
      </c>
      <c r="AA16" s="11">
        <f>OH!AA25</f>
        <v>0</v>
      </c>
      <c r="AB16" s="11">
        <f>OH!AB25</f>
        <v>0</v>
      </c>
      <c r="AC16" s="11">
        <f>OH!AC25</f>
        <v>0</v>
      </c>
      <c r="AD16" s="11">
        <f>OH!AD25</f>
        <v>0</v>
      </c>
      <c r="AE16" s="11">
        <f>OH!AE25</f>
        <v>0</v>
      </c>
      <c r="AF16" s="11">
        <f>OH!AF25</f>
        <v>0</v>
      </c>
      <c r="AG16" s="11">
        <f>OH!AG25</f>
        <v>0</v>
      </c>
      <c r="AH16" s="11">
        <f>OH!AH25</f>
        <v>0</v>
      </c>
      <c r="AI16" s="11">
        <f>OH!AI25</f>
        <v>0</v>
      </c>
      <c r="AJ16" s="11">
        <f>OH!AJ25</f>
        <v>0</v>
      </c>
      <c r="AK16" s="11">
        <f>OH!AK25</f>
        <v>0</v>
      </c>
      <c r="AL16" s="11">
        <f>OH!AL25</f>
        <v>0</v>
      </c>
      <c r="AM16" s="11">
        <f>OH!AM25</f>
        <v>0</v>
      </c>
      <c r="AN16" s="11">
        <f>OH!AN25</f>
        <v>0</v>
      </c>
      <c r="AO16" s="11">
        <f>OH!AO25</f>
        <v>0</v>
      </c>
      <c r="AP16" s="11">
        <f>OH!AP25</f>
        <v>0</v>
      </c>
      <c r="AQ16" s="11">
        <f>OH!AQ25</f>
        <v>0</v>
      </c>
      <c r="AR16" s="11">
        <f>OH!AR25</f>
        <v>0</v>
      </c>
      <c r="AS16" s="11">
        <f>OH!AS25</f>
        <v>0</v>
      </c>
      <c r="AT16" s="11">
        <f>OH!AT25</f>
        <v>0</v>
      </c>
      <c r="AU16" s="11">
        <f>OH!AU25</f>
        <v>0</v>
      </c>
      <c r="AV16" s="11">
        <f>OH!AV25</f>
        <v>0</v>
      </c>
      <c r="AW16" s="11">
        <f>OH!AW25</f>
        <v>0</v>
      </c>
      <c r="AX16" s="11">
        <f>OH!AX25</f>
        <v>0</v>
      </c>
      <c r="AY16" s="11">
        <f>OH!AY25</f>
        <v>0</v>
      </c>
      <c r="AZ16" s="11">
        <f>OH!AZ25</f>
        <v>0</v>
      </c>
      <c r="BA16" s="11">
        <f>OH!BA25</f>
        <v>0</v>
      </c>
      <c r="BB16" s="11">
        <f>OH!BB25</f>
        <v>0</v>
      </c>
      <c r="BC16" s="11">
        <f>OH!BC25</f>
        <v>0</v>
      </c>
      <c r="BD16" s="11">
        <f>OH!BD25</f>
        <v>0</v>
      </c>
      <c r="BE16" s="11">
        <f>OH!BE25</f>
        <v>0</v>
      </c>
      <c r="BF16" s="11">
        <f>OH!BF25</f>
        <v>0</v>
      </c>
      <c r="BG16" s="11">
        <f>OH!BG25</f>
        <v>0</v>
      </c>
      <c r="BH16" s="11">
        <f>OH!BH25</f>
        <v>0</v>
      </c>
      <c r="BI16" s="11">
        <f>OH!BI25</f>
        <v>0</v>
      </c>
      <c r="BJ16" s="25"/>
      <c r="BK16" s="27"/>
    </row>
    <row r="17" spans="1:63" ht="18.75" x14ac:dyDescent="0.3">
      <c r="A17" s="9" t="s">
        <v>124</v>
      </c>
      <c r="B17" s="11">
        <f>Bal!C22*Para!$B$31/12</f>
        <v>833.33333333333337</v>
      </c>
      <c r="C17" s="11">
        <f>B17</f>
        <v>833.33333333333337</v>
      </c>
      <c r="D17" s="11">
        <f>C17</f>
        <v>833.33333333333337</v>
      </c>
      <c r="E17" s="11">
        <f>Bal!D22*Para!$B$31/12</f>
        <v>833.33333333333337</v>
      </c>
      <c r="F17" s="11">
        <f>E17</f>
        <v>833.33333333333337</v>
      </c>
      <c r="G17" s="11">
        <f>F17</f>
        <v>833.33333333333337</v>
      </c>
      <c r="H17" s="11">
        <f>Bal!E22*Para!$B$31/12</f>
        <v>833.33333333333337</v>
      </c>
      <c r="I17" s="11">
        <f>H17</f>
        <v>833.33333333333337</v>
      </c>
      <c r="J17" s="11">
        <f>I17</f>
        <v>833.33333333333337</v>
      </c>
      <c r="K17" s="11">
        <f>Bal!F22*Para!$B$31/12</f>
        <v>833.33333333333337</v>
      </c>
      <c r="L17" s="11">
        <f>K17</f>
        <v>833.33333333333337</v>
      </c>
      <c r="M17" s="11">
        <f>L17</f>
        <v>833.33333333333337</v>
      </c>
      <c r="N17" s="11">
        <f>Bal!G22*Para!$B$31/12</f>
        <v>833.33333333333337</v>
      </c>
      <c r="O17" s="11">
        <f>N17</f>
        <v>833.33333333333337</v>
      </c>
      <c r="P17" s="11">
        <f>O17</f>
        <v>833.33333333333337</v>
      </c>
      <c r="Q17" s="11">
        <f>Bal!H22*Para!$B$31/12</f>
        <v>833.33333333333337</v>
      </c>
      <c r="R17" s="11">
        <f>Q17</f>
        <v>833.33333333333337</v>
      </c>
      <c r="S17" s="11">
        <f>R17</f>
        <v>833.33333333333337</v>
      </c>
      <c r="T17" s="11">
        <f>Bal!I22*Para!$B$31/12</f>
        <v>833.33333333333337</v>
      </c>
      <c r="U17" s="11">
        <f>T17</f>
        <v>833.33333333333337</v>
      </c>
      <c r="V17" s="11">
        <f>U17</f>
        <v>833.33333333333337</v>
      </c>
      <c r="W17" s="11">
        <f>Bal!J22*Para!$B$31/12</f>
        <v>833.33333333333337</v>
      </c>
      <c r="X17" s="11">
        <f>W17</f>
        <v>833.33333333333337</v>
      </c>
      <c r="Y17" s="11">
        <f>X17</f>
        <v>833.33333333333337</v>
      </c>
      <c r="Z17" s="11">
        <f>Bal!K22*Para!$B$31/12</f>
        <v>833.33333333333337</v>
      </c>
      <c r="AA17" s="11">
        <f>Z17</f>
        <v>833.33333333333337</v>
      </c>
      <c r="AB17" s="11">
        <f>AA17</f>
        <v>833.33333333333337</v>
      </c>
      <c r="AC17" s="11">
        <f>Bal!L22*Para!$B$31/12</f>
        <v>833.33333333333337</v>
      </c>
      <c r="AD17" s="11">
        <f>AC17</f>
        <v>833.33333333333337</v>
      </c>
      <c r="AE17" s="11">
        <f>AD17</f>
        <v>833.33333333333337</v>
      </c>
      <c r="AF17" s="11">
        <f>Bal!M22*Para!$B$31/12</f>
        <v>833.33333333333337</v>
      </c>
      <c r="AG17" s="11">
        <f>AF17</f>
        <v>833.33333333333337</v>
      </c>
      <c r="AH17" s="11">
        <f>AG17</f>
        <v>833.33333333333337</v>
      </c>
      <c r="AI17" s="11">
        <f>Bal!N22*Para!$B$31/12</f>
        <v>833.33333333333337</v>
      </c>
      <c r="AJ17" s="11">
        <f>AI17</f>
        <v>833.33333333333337</v>
      </c>
      <c r="AK17" s="11">
        <f>AJ17</f>
        <v>833.33333333333337</v>
      </c>
      <c r="AL17" s="11">
        <f>Bal!O22*Para!$B$31/12</f>
        <v>833.33333333333337</v>
      </c>
      <c r="AM17" s="11">
        <f>AL17</f>
        <v>833.33333333333337</v>
      </c>
      <c r="AN17" s="11">
        <f>AM17</f>
        <v>833.33333333333337</v>
      </c>
      <c r="AO17" s="11">
        <f>Bal!P22*Para!$B$31/12</f>
        <v>833.33333333333337</v>
      </c>
      <c r="AP17" s="11">
        <f>AO17</f>
        <v>833.33333333333337</v>
      </c>
      <c r="AQ17" s="11">
        <f>AP17</f>
        <v>833.33333333333337</v>
      </c>
      <c r="AR17" s="11">
        <f>Bal!Q22*Para!$B$31/12</f>
        <v>833.33333333333337</v>
      </c>
      <c r="AS17" s="11">
        <f>AR17</f>
        <v>833.33333333333337</v>
      </c>
      <c r="AT17" s="11">
        <f>AS17</f>
        <v>833.33333333333337</v>
      </c>
      <c r="AU17" s="11">
        <f>Bal!R22*Para!$B$31/12</f>
        <v>833.33333333333337</v>
      </c>
      <c r="AV17" s="11">
        <f>AU17</f>
        <v>833.33333333333337</v>
      </c>
      <c r="AW17" s="11">
        <f>AV17</f>
        <v>833.33333333333337</v>
      </c>
      <c r="AX17" s="11">
        <f>Bal!S22*Para!$B$31/12</f>
        <v>833.33333333333337</v>
      </c>
      <c r="AY17" s="11">
        <f>AX17</f>
        <v>833.33333333333337</v>
      </c>
      <c r="AZ17" s="11">
        <f>AY17</f>
        <v>833.33333333333337</v>
      </c>
      <c r="BA17" s="11">
        <f>Bal!T22*Para!$B$31/12</f>
        <v>416.66666666666669</v>
      </c>
      <c r="BB17" s="11">
        <f>BA17</f>
        <v>416.66666666666669</v>
      </c>
      <c r="BC17" s="11">
        <f>BB17</f>
        <v>416.66666666666669</v>
      </c>
      <c r="BD17" s="11">
        <f>Bal!U22*Para!$B$31/12</f>
        <v>416.66666666666669</v>
      </c>
      <c r="BE17" s="11">
        <f>BD17</f>
        <v>416.66666666666669</v>
      </c>
      <c r="BF17" s="11">
        <f>BE17</f>
        <v>416.66666666666669</v>
      </c>
      <c r="BG17" s="11">
        <f>Bal!V22*Para!$B$31/12</f>
        <v>416.66666666666669</v>
      </c>
      <c r="BH17" s="11">
        <f>BG17</f>
        <v>416.66666666666669</v>
      </c>
      <c r="BI17" s="11">
        <f>BH17</f>
        <v>416.66666666666669</v>
      </c>
      <c r="BJ17" s="25"/>
      <c r="BK17" s="27"/>
    </row>
    <row r="18" spans="1:63" ht="18.75" x14ac:dyDescent="0.3">
      <c r="A18" s="9" t="s">
        <v>65</v>
      </c>
      <c r="B18" s="11">
        <f>OH!B33</f>
        <v>0</v>
      </c>
      <c r="C18" s="11">
        <f>OH!C33</f>
        <v>0</v>
      </c>
      <c r="D18" s="11">
        <f>OH!D33</f>
        <v>0</v>
      </c>
      <c r="E18" s="11">
        <f>OH!E33</f>
        <v>0</v>
      </c>
      <c r="F18" s="11">
        <f>OH!F33</f>
        <v>0</v>
      </c>
      <c r="G18" s="11">
        <f>OH!G33</f>
        <v>0</v>
      </c>
      <c r="H18" s="11">
        <f>OH!H33</f>
        <v>0</v>
      </c>
      <c r="I18" s="11">
        <f>OH!I33</f>
        <v>0</v>
      </c>
      <c r="J18" s="11">
        <f>OH!J33</f>
        <v>0</v>
      </c>
      <c r="K18" s="11">
        <f>OH!K33</f>
        <v>0</v>
      </c>
      <c r="L18" s="11">
        <f>OH!L33</f>
        <v>0</v>
      </c>
      <c r="M18" s="11">
        <f>OH!M33</f>
        <v>0</v>
      </c>
      <c r="N18" s="11">
        <f>OH!N33</f>
        <v>0</v>
      </c>
      <c r="O18" s="11">
        <f>OH!O33</f>
        <v>0</v>
      </c>
      <c r="P18" s="11">
        <f>OH!P33</f>
        <v>0</v>
      </c>
      <c r="Q18" s="11">
        <f>OH!Q33</f>
        <v>0</v>
      </c>
      <c r="R18" s="11">
        <f>OH!R33</f>
        <v>0</v>
      </c>
      <c r="S18" s="11">
        <f>OH!S33</f>
        <v>0</v>
      </c>
      <c r="T18" s="11">
        <f>OH!T33</f>
        <v>0</v>
      </c>
      <c r="U18" s="11">
        <f>OH!U33</f>
        <v>0</v>
      </c>
      <c r="V18" s="11">
        <f>OH!V33</f>
        <v>0</v>
      </c>
      <c r="W18" s="11">
        <f>OH!W33</f>
        <v>0</v>
      </c>
      <c r="X18" s="11">
        <f>OH!X33</f>
        <v>0</v>
      </c>
      <c r="Y18" s="11">
        <f>OH!Y33</f>
        <v>0</v>
      </c>
      <c r="Z18" s="11">
        <f>OH!Z33</f>
        <v>0</v>
      </c>
      <c r="AA18" s="11">
        <f>OH!AA33</f>
        <v>0</v>
      </c>
      <c r="AB18" s="11">
        <f>OH!AB33</f>
        <v>0</v>
      </c>
      <c r="AC18" s="11">
        <f>OH!AC33</f>
        <v>0</v>
      </c>
      <c r="AD18" s="11">
        <f>OH!AD33</f>
        <v>0</v>
      </c>
      <c r="AE18" s="11">
        <f>OH!AE33</f>
        <v>0</v>
      </c>
      <c r="AF18" s="11">
        <f>OH!AF33</f>
        <v>0</v>
      </c>
      <c r="AG18" s="11">
        <f>OH!AG33</f>
        <v>0</v>
      </c>
      <c r="AH18" s="11">
        <f>OH!AH33</f>
        <v>0</v>
      </c>
      <c r="AI18" s="11">
        <f>OH!AI33</f>
        <v>0</v>
      </c>
      <c r="AJ18" s="11">
        <f>OH!AJ33</f>
        <v>0</v>
      </c>
      <c r="AK18" s="11">
        <f>OH!AK33</f>
        <v>0</v>
      </c>
      <c r="AL18" s="11">
        <f>OH!AL33</f>
        <v>0</v>
      </c>
      <c r="AM18" s="11">
        <f>OH!AM33</f>
        <v>0</v>
      </c>
      <c r="AN18" s="11">
        <f>OH!AN33</f>
        <v>0</v>
      </c>
      <c r="AO18" s="11">
        <f>OH!AO33</f>
        <v>0</v>
      </c>
      <c r="AP18" s="11">
        <f>OH!AP33</f>
        <v>0</v>
      </c>
      <c r="AQ18" s="11">
        <f>OH!AQ33</f>
        <v>0</v>
      </c>
      <c r="AR18" s="11">
        <f>OH!AR33</f>
        <v>0</v>
      </c>
      <c r="AS18" s="11">
        <f>OH!AS33</f>
        <v>0</v>
      </c>
      <c r="AT18" s="11">
        <f>OH!AT33</f>
        <v>0</v>
      </c>
      <c r="AU18" s="11">
        <f>OH!AU33</f>
        <v>0</v>
      </c>
      <c r="AV18" s="11">
        <f>OH!AV33</f>
        <v>0</v>
      </c>
      <c r="AW18" s="11">
        <f>OH!AW33</f>
        <v>0</v>
      </c>
      <c r="AX18" s="11">
        <f>OH!AX33</f>
        <v>0</v>
      </c>
      <c r="AY18" s="11">
        <f>OH!AY33</f>
        <v>0</v>
      </c>
      <c r="AZ18" s="11">
        <f>OH!AZ33</f>
        <v>0</v>
      </c>
      <c r="BA18" s="11">
        <f>OH!BA33</f>
        <v>0</v>
      </c>
      <c r="BB18" s="11">
        <f>OH!BB33</f>
        <v>0</v>
      </c>
      <c r="BC18" s="11">
        <f>OH!BC33</f>
        <v>0</v>
      </c>
      <c r="BD18" s="11">
        <f>OH!BD33</f>
        <v>0</v>
      </c>
      <c r="BE18" s="11">
        <f>OH!BE33</f>
        <v>0</v>
      </c>
      <c r="BF18" s="11">
        <f>OH!BF33</f>
        <v>0</v>
      </c>
      <c r="BG18" s="11">
        <f>OH!BG33</f>
        <v>0</v>
      </c>
      <c r="BH18" s="11">
        <f>OH!BH33</f>
        <v>0</v>
      </c>
      <c r="BI18" s="11">
        <f>OH!BI33</f>
        <v>0</v>
      </c>
      <c r="BJ18" s="25"/>
      <c r="BK18" s="27"/>
    </row>
    <row r="19" spans="1:63" x14ac:dyDescent="0.25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7"/>
    </row>
    <row r="20" spans="1:63" ht="18.75" x14ac:dyDescent="0.3">
      <c r="A20" s="9" t="s">
        <v>33</v>
      </c>
      <c r="B20" s="11">
        <f>SUM(B14:B18)</f>
        <v>833.33333333333337</v>
      </c>
      <c r="C20" s="11">
        <f t="shared" ref="C20:BI20" si="4">SUM(C14:C18)</f>
        <v>833.33333333333337</v>
      </c>
      <c r="D20" s="11">
        <f t="shared" si="4"/>
        <v>833.33333333333337</v>
      </c>
      <c r="E20" s="11">
        <f t="shared" si="4"/>
        <v>833.33333333333337</v>
      </c>
      <c r="F20" s="11">
        <f t="shared" si="4"/>
        <v>833.33333333333337</v>
      </c>
      <c r="G20" s="11">
        <f t="shared" si="4"/>
        <v>833.33333333333337</v>
      </c>
      <c r="H20" s="11">
        <f t="shared" si="4"/>
        <v>833.33333333333337</v>
      </c>
      <c r="I20" s="11">
        <f t="shared" si="4"/>
        <v>833.33333333333337</v>
      </c>
      <c r="J20" s="11">
        <f t="shared" si="4"/>
        <v>833.33333333333337</v>
      </c>
      <c r="K20" s="11">
        <f t="shared" si="4"/>
        <v>833.33333333333337</v>
      </c>
      <c r="L20" s="11">
        <f t="shared" si="4"/>
        <v>833.33333333333337</v>
      </c>
      <c r="M20" s="11">
        <f t="shared" si="4"/>
        <v>833.33333333333337</v>
      </c>
      <c r="N20" s="11">
        <f t="shared" si="4"/>
        <v>833.33333333333337</v>
      </c>
      <c r="O20" s="11">
        <f t="shared" si="4"/>
        <v>833.33333333333337</v>
      </c>
      <c r="P20" s="11">
        <f t="shared" si="4"/>
        <v>833.33333333333337</v>
      </c>
      <c r="Q20" s="11">
        <f t="shared" si="4"/>
        <v>833.33333333333337</v>
      </c>
      <c r="R20" s="11">
        <f t="shared" si="4"/>
        <v>833.33333333333337</v>
      </c>
      <c r="S20" s="11">
        <f t="shared" si="4"/>
        <v>833.33333333333337</v>
      </c>
      <c r="T20" s="11">
        <f t="shared" si="4"/>
        <v>833.33333333333337</v>
      </c>
      <c r="U20" s="11">
        <f t="shared" si="4"/>
        <v>833.33333333333337</v>
      </c>
      <c r="V20" s="11">
        <f t="shared" si="4"/>
        <v>833.33333333333337</v>
      </c>
      <c r="W20" s="11">
        <f t="shared" si="4"/>
        <v>833.33333333333337</v>
      </c>
      <c r="X20" s="11">
        <f t="shared" si="4"/>
        <v>833.33333333333337</v>
      </c>
      <c r="Y20" s="11">
        <f t="shared" si="4"/>
        <v>833.33333333333337</v>
      </c>
      <c r="Z20" s="11">
        <f t="shared" si="4"/>
        <v>833.33333333333337</v>
      </c>
      <c r="AA20" s="11">
        <f t="shared" si="4"/>
        <v>833.33333333333337</v>
      </c>
      <c r="AB20" s="11">
        <f t="shared" si="4"/>
        <v>833.33333333333337</v>
      </c>
      <c r="AC20" s="11">
        <f t="shared" si="4"/>
        <v>833.33333333333337</v>
      </c>
      <c r="AD20" s="11">
        <f t="shared" si="4"/>
        <v>833.33333333333337</v>
      </c>
      <c r="AE20" s="11">
        <f t="shared" si="4"/>
        <v>833.33333333333337</v>
      </c>
      <c r="AF20" s="11">
        <f t="shared" si="4"/>
        <v>833.33333333333337</v>
      </c>
      <c r="AG20" s="11">
        <f t="shared" si="4"/>
        <v>833.33333333333337</v>
      </c>
      <c r="AH20" s="11">
        <f t="shared" si="4"/>
        <v>833.33333333333337</v>
      </c>
      <c r="AI20" s="11">
        <f t="shared" si="4"/>
        <v>833.33333333333337</v>
      </c>
      <c r="AJ20" s="11">
        <f t="shared" si="4"/>
        <v>833.33333333333337</v>
      </c>
      <c r="AK20" s="11">
        <f t="shared" si="4"/>
        <v>833.33333333333337</v>
      </c>
      <c r="AL20" s="11">
        <f t="shared" si="4"/>
        <v>833.33333333333337</v>
      </c>
      <c r="AM20" s="11">
        <f t="shared" si="4"/>
        <v>833.33333333333337</v>
      </c>
      <c r="AN20" s="11">
        <f t="shared" si="4"/>
        <v>833.33333333333337</v>
      </c>
      <c r="AO20" s="11">
        <f t="shared" si="4"/>
        <v>833.33333333333337</v>
      </c>
      <c r="AP20" s="11">
        <f t="shared" si="4"/>
        <v>833.33333333333337</v>
      </c>
      <c r="AQ20" s="11">
        <f t="shared" si="4"/>
        <v>833.33333333333337</v>
      </c>
      <c r="AR20" s="11">
        <f t="shared" si="4"/>
        <v>833.33333333333337</v>
      </c>
      <c r="AS20" s="11">
        <f t="shared" si="4"/>
        <v>833.33333333333337</v>
      </c>
      <c r="AT20" s="11">
        <f t="shared" si="4"/>
        <v>833.33333333333337</v>
      </c>
      <c r="AU20" s="11">
        <f t="shared" si="4"/>
        <v>833.33333333333337</v>
      </c>
      <c r="AV20" s="11">
        <f t="shared" si="4"/>
        <v>833.33333333333337</v>
      </c>
      <c r="AW20" s="11">
        <f t="shared" si="4"/>
        <v>833.33333333333337</v>
      </c>
      <c r="AX20" s="11">
        <f t="shared" si="4"/>
        <v>833.33333333333337</v>
      </c>
      <c r="AY20" s="11">
        <f t="shared" si="4"/>
        <v>833.33333333333337</v>
      </c>
      <c r="AZ20" s="11">
        <f t="shared" si="4"/>
        <v>833.33333333333337</v>
      </c>
      <c r="BA20" s="11">
        <f t="shared" si="4"/>
        <v>416.66666666666669</v>
      </c>
      <c r="BB20" s="11">
        <f t="shared" si="4"/>
        <v>416.66666666666669</v>
      </c>
      <c r="BC20" s="11">
        <f t="shared" si="4"/>
        <v>416.66666666666669</v>
      </c>
      <c r="BD20" s="11">
        <f t="shared" si="4"/>
        <v>416.66666666666669</v>
      </c>
      <c r="BE20" s="11">
        <f t="shared" si="4"/>
        <v>416.66666666666669</v>
      </c>
      <c r="BF20" s="11">
        <f t="shared" si="4"/>
        <v>416.66666666666669</v>
      </c>
      <c r="BG20" s="11">
        <f t="shared" si="4"/>
        <v>416.66666666666669</v>
      </c>
      <c r="BH20" s="11">
        <f t="shared" si="4"/>
        <v>416.66666666666669</v>
      </c>
      <c r="BI20" s="11">
        <f t="shared" si="4"/>
        <v>416.66666666666669</v>
      </c>
      <c r="BJ20" s="25"/>
      <c r="BK20" s="27"/>
    </row>
    <row r="21" spans="1:63" x14ac:dyDescent="0.25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7"/>
    </row>
    <row r="22" spans="1:63" ht="18.75" x14ac:dyDescent="0.3">
      <c r="A22" s="9" t="s">
        <v>68</v>
      </c>
      <c r="B22" s="11">
        <f>B11-B20</f>
        <v>-678.33333333333337</v>
      </c>
      <c r="C22" s="11">
        <f t="shared" ref="C22:BI22" si="5">C11-C20</f>
        <v>-676.7833333333333</v>
      </c>
      <c r="D22" s="11">
        <f t="shared" si="5"/>
        <v>-675.21783333333337</v>
      </c>
      <c r="E22" s="11">
        <f t="shared" si="5"/>
        <v>-1506.9700116666668</v>
      </c>
      <c r="F22" s="11">
        <f t="shared" si="5"/>
        <v>-1505.3730451166666</v>
      </c>
      <c r="G22" s="11">
        <f t="shared" si="5"/>
        <v>-1503.7601089011669</v>
      </c>
      <c r="H22" s="11">
        <f t="shared" si="5"/>
        <v>-1502.1310433235117</v>
      </c>
      <c r="I22" s="11">
        <f t="shared" si="5"/>
        <v>-1500.4856870900803</v>
      </c>
      <c r="J22" s="11">
        <f t="shared" si="5"/>
        <v>-1498.8238772943146</v>
      </c>
      <c r="K22" s="11">
        <f t="shared" si="5"/>
        <v>-1497.1454494005907</v>
      </c>
      <c r="L22" s="11">
        <f t="shared" si="5"/>
        <v>-1495.4502372279298</v>
      </c>
      <c r="M22" s="11">
        <f t="shared" si="5"/>
        <v>-1493.7380729335428</v>
      </c>
      <c r="N22" s="11">
        <f t="shared" si="5"/>
        <v>-1492.0087869962113</v>
      </c>
      <c r="O22" s="11">
        <f t="shared" si="5"/>
        <v>-1490.2622081995069</v>
      </c>
      <c r="P22" s="11">
        <f t="shared" si="5"/>
        <v>-1488.4981636148354</v>
      </c>
      <c r="Q22" s="11">
        <f t="shared" si="5"/>
        <v>-1486.716478584317</v>
      </c>
      <c r="R22" s="11">
        <f t="shared" si="5"/>
        <v>-1484.9169767034932</v>
      </c>
      <c r="S22" s="11">
        <f t="shared" si="5"/>
        <v>-1483.0994798038619</v>
      </c>
      <c r="T22" s="11">
        <f t="shared" si="5"/>
        <v>-1481.2638079352337</v>
      </c>
      <c r="U22" s="11">
        <f t="shared" si="5"/>
        <v>-1479.4097793479193</v>
      </c>
      <c r="V22" s="11">
        <f t="shared" si="5"/>
        <v>-1477.5372104747319</v>
      </c>
      <c r="W22" s="11">
        <f t="shared" si="5"/>
        <v>-1475.6459159128126</v>
      </c>
      <c r="X22" s="11">
        <f t="shared" si="5"/>
        <v>-1473.735708405274</v>
      </c>
      <c r="Y22" s="11">
        <f t="shared" si="5"/>
        <v>-1471.80639882266</v>
      </c>
      <c r="Z22" s="11">
        <f t="shared" si="5"/>
        <v>-1469.8577961442202</v>
      </c>
      <c r="AA22" s="11">
        <f t="shared" si="5"/>
        <v>-1467.8897074389956</v>
      </c>
      <c r="AB22" s="11">
        <f t="shared" si="5"/>
        <v>-1465.9019378467187</v>
      </c>
      <c r="AC22" s="11">
        <f t="shared" si="5"/>
        <v>-1463.8942905585195</v>
      </c>
      <c r="AD22" s="11">
        <f t="shared" si="5"/>
        <v>-1461.8665667974378</v>
      </c>
      <c r="AE22" s="11">
        <f t="shared" si="5"/>
        <v>-1459.8185657987456</v>
      </c>
      <c r="AF22" s="11">
        <f t="shared" si="5"/>
        <v>-1457.750084790066</v>
      </c>
      <c r="AG22" s="11">
        <f t="shared" si="5"/>
        <v>-1455.6609189713004</v>
      </c>
      <c r="AH22" s="11">
        <f t="shared" si="5"/>
        <v>-1453.5508614943465</v>
      </c>
      <c r="AI22" s="11">
        <f t="shared" si="5"/>
        <v>-1451.4197034426234</v>
      </c>
      <c r="AJ22" s="11">
        <f t="shared" si="5"/>
        <v>-1449.267233810383</v>
      </c>
      <c r="AK22" s="11">
        <f t="shared" si="5"/>
        <v>-1447.0932394818201</v>
      </c>
      <c r="AL22" s="11">
        <f t="shared" si="5"/>
        <v>-1444.8975052099718</v>
      </c>
      <c r="AM22" s="11">
        <f t="shared" si="5"/>
        <v>-1442.679813595405</v>
      </c>
      <c r="AN22" s="11">
        <f t="shared" si="5"/>
        <v>-1440.439945064692</v>
      </c>
      <c r="AO22" s="11">
        <f t="shared" si="5"/>
        <v>-1438.1776778486724</v>
      </c>
      <c r="AP22" s="11">
        <f t="shared" si="5"/>
        <v>-1435.8927879604926</v>
      </c>
      <c r="AQ22" s="11">
        <f t="shared" si="5"/>
        <v>-1433.5850491734307</v>
      </c>
      <c r="AR22" s="11">
        <f t="shared" si="5"/>
        <v>-1431.2542329984983</v>
      </c>
      <c r="AS22" s="11">
        <f t="shared" si="5"/>
        <v>-1428.9001086618164</v>
      </c>
      <c r="AT22" s="11">
        <f t="shared" si="5"/>
        <v>-1426.522443081768</v>
      </c>
      <c r="AU22" s="11">
        <f t="shared" si="5"/>
        <v>-1424.1210008459191</v>
      </c>
      <c r="AV22" s="11">
        <f t="shared" si="5"/>
        <v>-1421.6955441877117</v>
      </c>
      <c r="AW22" s="11">
        <f t="shared" si="5"/>
        <v>-1419.2458329629221</v>
      </c>
      <c r="AX22" s="11">
        <f t="shared" si="5"/>
        <v>-1416.7716246258847</v>
      </c>
      <c r="AY22" s="11">
        <f t="shared" si="5"/>
        <v>-1414.2726742054765</v>
      </c>
      <c r="AZ22" s="11">
        <f t="shared" si="5"/>
        <v>-1411.7487342808649</v>
      </c>
      <c r="BA22" s="11">
        <f t="shared" si="5"/>
        <v>-992.53288829034022</v>
      </c>
      <c r="BB22" s="11">
        <f t="shared" si="5"/>
        <v>-989.95821717324361</v>
      </c>
      <c r="BC22" s="11">
        <f t="shared" si="5"/>
        <v>-987.35779934497623</v>
      </c>
      <c r="BD22" s="11">
        <f t="shared" si="5"/>
        <v>-984.73137733842577</v>
      </c>
      <c r="BE22" s="11">
        <f t="shared" si="5"/>
        <v>-982.07869111181003</v>
      </c>
      <c r="BF22" s="11">
        <f t="shared" si="5"/>
        <v>-979.39947802292818</v>
      </c>
      <c r="BG22" s="11">
        <f t="shared" si="5"/>
        <v>-976.69347280315742</v>
      </c>
      <c r="BH22" s="11">
        <f t="shared" si="5"/>
        <v>-973.96040753118905</v>
      </c>
      <c r="BI22" s="11">
        <f t="shared" si="5"/>
        <v>-971.20001160650077</v>
      </c>
      <c r="BJ22" s="25"/>
      <c r="BK22" s="27"/>
    </row>
    <row r="23" spans="1:63" ht="18.75" x14ac:dyDescent="0.3">
      <c r="A23" s="9" t="s">
        <v>69</v>
      </c>
      <c r="B23" s="26">
        <f>B22/B3</f>
        <v>-1.9380952380952381</v>
      </c>
      <c r="C23" s="26">
        <f t="shared" ref="C23:BI23" si="6">C22/C3</f>
        <v>-1.9145214521452145</v>
      </c>
      <c r="D23" s="26">
        <f t="shared" si="6"/>
        <v>-1.8911810700164784</v>
      </c>
      <c r="E23" s="26">
        <f t="shared" si="6"/>
        <v>-4.1790007044173541</v>
      </c>
      <c r="F23" s="26">
        <f t="shared" si="6"/>
        <v>-4.1332397356324577</v>
      </c>
      <c r="G23" s="26">
        <f t="shared" si="6"/>
        <v>-4.0879318457464233</v>
      </c>
      <c r="H23" s="26">
        <f t="shared" si="6"/>
        <v>-4.0430725488295556</v>
      </c>
      <c r="I23" s="26">
        <f t="shared" si="6"/>
        <v>-3.9986574033673117</v>
      </c>
      <c r="J23" s="26">
        <f t="shared" si="6"/>
        <v>-3.9546820118205348</v>
      </c>
      <c r="K23" s="26">
        <f t="shared" si="6"/>
        <v>-3.911142020190062</v>
      </c>
      <c r="L23" s="26">
        <f t="shared" si="6"/>
        <v>-3.8680331175856342</v>
      </c>
      <c r="M23" s="26">
        <f t="shared" si="6"/>
        <v>-3.8253510357990721</v>
      </c>
      <c r="N23" s="26">
        <f t="shared" si="6"/>
        <v>-3.7830915488816839</v>
      </c>
      <c r="O23" s="26">
        <f t="shared" si="6"/>
        <v>-3.7412504727258544</v>
      </c>
      <c r="P23" s="26">
        <f t="shared" si="6"/>
        <v>-3.6998236646507752</v>
      </c>
      <c r="Q23" s="26">
        <f t="shared" si="6"/>
        <v>-3.6588070229922809</v>
      </c>
      <c r="R23" s="26">
        <f t="shared" si="6"/>
        <v>-3.6181964866967413</v>
      </c>
      <c r="S23" s="26">
        <f t="shared" si="6"/>
        <v>-3.5779880349189805</v>
      </c>
      <c r="T23" s="26">
        <f t="shared" si="6"/>
        <v>-3.5381776866241674</v>
      </c>
      <c r="U23" s="26">
        <f t="shared" si="6"/>
        <v>-3.4987615001936589</v>
      </c>
      <c r="V23" s="26">
        <f t="shared" si="6"/>
        <v>-3.4597355730347403</v>
      </c>
      <c r="W23" s="26">
        <f t="shared" si="6"/>
        <v>-3.4210960411942266</v>
      </c>
      <c r="X23" s="26">
        <f t="shared" si="6"/>
        <v>-3.3828390789758958</v>
      </c>
      <c r="Y23" s="26">
        <f t="shared" si="6"/>
        <v>-3.3449608985617068</v>
      </c>
      <c r="Z23" s="26">
        <f t="shared" si="6"/>
        <v>-3.3074577496367685</v>
      </c>
      <c r="AA23" s="26">
        <f t="shared" si="6"/>
        <v>-3.2703259190180165</v>
      </c>
      <c r="AB23" s="26">
        <f t="shared" si="6"/>
        <v>-3.2335617302865791</v>
      </c>
      <c r="AC23" s="26">
        <f t="shared" si="6"/>
        <v>-3.1971615434237708</v>
      </c>
      <c r="AD23" s="26">
        <f t="shared" si="6"/>
        <v>-3.1611217544506918</v>
      </c>
      <c r="AE23" s="26">
        <f t="shared" si="6"/>
        <v>-3.1254387950714064</v>
      </c>
      <c r="AF23" s="26">
        <f t="shared" si="6"/>
        <v>-3.0901091323196375</v>
      </c>
      <c r="AG23" s="26">
        <f t="shared" si="6"/>
        <v>-3.0551292682089768</v>
      </c>
      <c r="AH23" s="26">
        <f t="shared" si="6"/>
        <v>-3.0204957393865395</v>
      </c>
      <c r="AI23" s="26">
        <f t="shared" si="6"/>
        <v>-2.9862051167900674</v>
      </c>
      <c r="AJ23" s="26">
        <f t="shared" si="6"/>
        <v>-2.9522540053084123</v>
      </c>
      <c r="AK23" s="26">
        <f t="shared" si="6"/>
        <v>-2.9186390434453866</v>
      </c>
      <c r="AL23" s="26">
        <f t="shared" si="6"/>
        <v>-2.8853569029869459</v>
      </c>
      <c r="AM23" s="26">
        <f t="shared" si="6"/>
        <v>-2.8524042886716581</v>
      </c>
      <c r="AN23" s="26">
        <f t="shared" si="6"/>
        <v>-2.8197779378644414</v>
      </c>
      <c r="AO23" s="26">
        <f t="shared" si="6"/>
        <v>-2.7874746202335348</v>
      </c>
      <c r="AP23" s="26">
        <f t="shared" si="6"/>
        <v>-2.7554911374306572</v>
      </c>
      <c r="AQ23" s="26">
        <f t="shared" si="6"/>
        <v>-2.7238243227743419</v>
      </c>
      <c r="AR23" s="26">
        <f t="shared" si="6"/>
        <v>-2.6924710409364065</v>
      </c>
      <c r="AS23" s="26">
        <f t="shared" si="6"/>
        <v>-2.6614281876315196</v>
      </c>
      <c r="AT23" s="26">
        <f t="shared" si="6"/>
        <v>-2.6306926893098495</v>
      </c>
      <c r="AU23" s="26">
        <f t="shared" si="6"/>
        <v>-2.6002615028527511</v>
      </c>
      <c r="AV23" s="26">
        <f t="shared" si="6"/>
        <v>-2.5701316152714653</v>
      </c>
      <c r="AW23" s="26">
        <f t="shared" si="6"/>
        <v>-2.5403000434088057</v>
      </c>
      <c r="AX23" s="26">
        <f t="shared" si="6"/>
        <v>-2.5107638336437961</v>
      </c>
      <c r="AY23" s="26">
        <f t="shared" si="6"/>
        <v>-2.4815200615992317</v>
      </c>
      <c r="AZ23" s="26">
        <f t="shared" si="6"/>
        <v>-2.4525658318521399</v>
      </c>
      <c r="BA23" s="26">
        <f t="shared" si="6"/>
        <v>-1.7072094225210372</v>
      </c>
      <c r="BB23" s="26">
        <f t="shared" si="6"/>
        <v>-1.6859216347450159</v>
      </c>
      <c r="BC23" s="26">
        <f t="shared" si="6"/>
        <v>-1.6648446171449947</v>
      </c>
      <c r="BD23" s="26">
        <f t="shared" si="6"/>
        <v>-1.6439762828875475</v>
      </c>
      <c r="BE23" s="26">
        <f t="shared" si="6"/>
        <v>-1.6233145658009662</v>
      </c>
      <c r="BF23" s="26">
        <f t="shared" si="6"/>
        <v>-1.602857420170688</v>
      </c>
      <c r="BG23" s="26">
        <f t="shared" si="6"/>
        <v>-1.5826028205367493</v>
      </c>
      <c r="BH23" s="26">
        <f t="shared" si="6"/>
        <v>-1.5625487614932452</v>
      </c>
      <c r="BI23" s="26">
        <f t="shared" si="6"/>
        <v>-1.5426932574897756</v>
      </c>
      <c r="BJ23" s="10"/>
    </row>
    <row r="24" spans="1:63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</row>
    <row r="25" spans="1:63" ht="18.75" x14ac:dyDescent="0.3">
      <c r="A25" s="9" t="s">
        <v>71</v>
      </c>
      <c r="B25" s="11">
        <f>B22*Para!$B20</f>
        <v>-234.02500000000001</v>
      </c>
      <c r="C25" s="11">
        <f>C22*Para!$B20</f>
        <v>-233.49024999999997</v>
      </c>
      <c r="D25" s="11">
        <f>D22*Para!$B20</f>
        <v>-232.9501525</v>
      </c>
      <c r="E25" s="11">
        <f>E22*Para!$B20</f>
        <v>-519.90465402500001</v>
      </c>
      <c r="F25" s="11">
        <f>F22*Para!$B20</f>
        <v>-519.35370056524994</v>
      </c>
      <c r="G25" s="11">
        <f>G22*Para!$B20</f>
        <v>-518.79723757090255</v>
      </c>
      <c r="H25" s="11">
        <f>H22*Para!$B20</f>
        <v>-518.23520994661146</v>
      </c>
      <c r="I25" s="11">
        <f>I22*Para!$B20</f>
        <v>-517.66756204607771</v>
      </c>
      <c r="J25" s="11">
        <f>J22*Para!$B20</f>
        <v>-517.09423766653845</v>
      </c>
      <c r="K25" s="11">
        <f>K22*Para!$B20</f>
        <v>-516.51518004320371</v>
      </c>
      <c r="L25" s="11">
        <f>L22*Para!$B20</f>
        <v>-515.93033184363571</v>
      </c>
      <c r="M25" s="11">
        <f>M22*Para!$B20</f>
        <v>-515.33963516207223</v>
      </c>
      <c r="N25" s="11">
        <f>N22*Para!$B20</f>
        <v>-514.74303151369281</v>
      </c>
      <c r="O25" s="11">
        <f>O22*Para!$B20</f>
        <v>-514.14046182882987</v>
      </c>
      <c r="P25" s="11">
        <f>P22*Para!$B20</f>
        <v>-513.5318664471182</v>
      </c>
      <c r="Q25" s="11">
        <f>Q22*Para!$B20</f>
        <v>-512.91718511158933</v>
      </c>
      <c r="R25" s="11">
        <f>R22*Para!$B20</f>
        <v>-512.29635696270509</v>
      </c>
      <c r="S25" s="11">
        <f>S22*Para!$B20</f>
        <v>-511.66932053233228</v>
      </c>
      <c r="T25" s="11">
        <f>T22*Para!$B20</f>
        <v>-511.03601373765559</v>
      </c>
      <c r="U25" s="11">
        <f>U22*Para!$B20</f>
        <v>-510.39637387503211</v>
      </c>
      <c r="V25" s="11">
        <f>V22*Para!$B20</f>
        <v>-509.75033761378245</v>
      </c>
      <c r="W25" s="11">
        <f>W22*Para!$B20</f>
        <v>-509.09784098992031</v>
      </c>
      <c r="X25" s="11">
        <f>X22*Para!$B20</f>
        <v>-508.43881939981947</v>
      </c>
      <c r="Y25" s="11">
        <f>Y22*Para!$B20</f>
        <v>-507.77320759381763</v>
      </c>
      <c r="Z25" s="11">
        <f>Z22*Para!$B20</f>
        <v>-507.10093966975592</v>
      </c>
      <c r="AA25" s="11">
        <f>AA22*Para!$B20</f>
        <v>-506.42194906645346</v>
      </c>
      <c r="AB25" s="11">
        <f>AB22*Para!$B20</f>
        <v>-505.73616855711794</v>
      </c>
      <c r="AC25" s="11">
        <f>AC22*Para!$B20</f>
        <v>-505.0435302426892</v>
      </c>
      <c r="AD25" s="11">
        <f>AD22*Para!$B20</f>
        <v>-504.34396554511602</v>
      </c>
      <c r="AE25" s="11">
        <f>AE22*Para!$B20</f>
        <v>-503.63740520056717</v>
      </c>
      <c r="AF25" s="11">
        <f>AF22*Para!$B20</f>
        <v>-502.92377925257273</v>
      </c>
      <c r="AG25" s="11">
        <f>AG22*Para!$B20</f>
        <v>-502.20301704509859</v>
      </c>
      <c r="AH25" s="11">
        <f>AH22*Para!$B20</f>
        <v>-501.47504721554947</v>
      </c>
      <c r="AI25" s="11">
        <f>AI22*Para!$B20</f>
        <v>-500.73979768770499</v>
      </c>
      <c r="AJ25" s="11">
        <f>AJ22*Para!$B20</f>
        <v>-499.99719566458208</v>
      </c>
      <c r="AK25" s="11">
        <f>AK22*Para!$B20</f>
        <v>-499.2471676212279</v>
      </c>
      <c r="AL25" s="11">
        <f>AL22*Para!$B20</f>
        <v>-498.48963929744025</v>
      </c>
      <c r="AM25" s="11">
        <f>AM22*Para!$B20</f>
        <v>-497.72453569041471</v>
      </c>
      <c r="AN25" s="11">
        <f>AN22*Para!$B20</f>
        <v>-496.95178104731872</v>
      </c>
      <c r="AO25" s="11">
        <f>AO22*Para!$B20</f>
        <v>-496.17129885779195</v>
      </c>
      <c r="AP25" s="11">
        <f>AP22*Para!$B20</f>
        <v>-495.38301184636993</v>
      </c>
      <c r="AQ25" s="11">
        <f>AQ22*Para!$B20</f>
        <v>-494.58684196483352</v>
      </c>
      <c r="AR25" s="11">
        <f>AR22*Para!$B20</f>
        <v>-493.7827103844819</v>
      </c>
      <c r="AS25" s="11">
        <f>AS22*Para!$B20</f>
        <v>-492.97053748832661</v>
      </c>
      <c r="AT25" s="11">
        <f>AT22*Para!$B20</f>
        <v>-492.15024286320988</v>
      </c>
      <c r="AU25" s="11">
        <f>AU22*Para!$B20</f>
        <v>-491.32174529184203</v>
      </c>
      <c r="AV25" s="11">
        <f>AV22*Para!$B20</f>
        <v>-490.48496274476048</v>
      </c>
      <c r="AW25" s="11">
        <f>AW22*Para!$B20</f>
        <v>-489.6398123722081</v>
      </c>
      <c r="AX25" s="11">
        <f>AX22*Para!$B20</f>
        <v>-488.78621049593016</v>
      </c>
      <c r="AY25" s="11">
        <f>AY22*Para!$B20</f>
        <v>-487.92407260088936</v>
      </c>
      <c r="AZ25" s="11">
        <f>AZ22*Para!$B20</f>
        <v>-487.05331332689838</v>
      </c>
      <c r="BA25" s="11">
        <f>BA22*Para!$B20</f>
        <v>-342.42384646016734</v>
      </c>
      <c r="BB25" s="11">
        <f>BB22*Para!$B20</f>
        <v>-341.53558492476901</v>
      </c>
      <c r="BC25" s="11">
        <f>BC22*Para!$B20</f>
        <v>-340.63844077401677</v>
      </c>
      <c r="BD25" s="11">
        <f>BD22*Para!$B20</f>
        <v>-339.73232518175689</v>
      </c>
      <c r="BE25" s="11">
        <f>BE22*Para!$B20</f>
        <v>-338.81714843357446</v>
      </c>
      <c r="BF25" s="11">
        <f>BF22*Para!$B20</f>
        <v>-337.89281991791017</v>
      </c>
      <c r="BG25" s="11">
        <f>BG22*Para!$B20</f>
        <v>-336.95924811708926</v>
      </c>
      <c r="BH25" s="11">
        <f>BH22*Para!$B20</f>
        <v>-336.01634059826017</v>
      </c>
      <c r="BI25" s="11">
        <f>BI22*Para!$B20</f>
        <v>-335.06400400424275</v>
      </c>
      <c r="BJ25" s="10"/>
    </row>
    <row r="26" spans="1:63" x14ac:dyDescent="0.2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10"/>
    </row>
    <row r="27" spans="1:63" ht="18.75" x14ac:dyDescent="0.3">
      <c r="A27" s="9" t="s">
        <v>72</v>
      </c>
      <c r="B27" s="11">
        <f>B22-B25</f>
        <v>-444.30833333333339</v>
      </c>
      <c r="C27" s="11">
        <f t="shared" ref="C27:BI27" si="7">C22-C25</f>
        <v>-443.29308333333336</v>
      </c>
      <c r="D27" s="11">
        <f t="shared" si="7"/>
        <v>-442.26768083333337</v>
      </c>
      <c r="E27" s="11">
        <f t="shared" si="7"/>
        <v>-987.06535764166676</v>
      </c>
      <c r="F27" s="11">
        <f t="shared" si="7"/>
        <v>-986.01934455141668</v>
      </c>
      <c r="G27" s="11">
        <f t="shared" si="7"/>
        <v>-984.96287133026431</v>
      </c>
      <c r="H27" s="11">
        <f t="shared" si="7"/>
        <v>-983.89583337690021</v>
      </c>
      <c r="I27" s="11">
        <f t="shared" si="7"/>
        <v>-982.81812504400261</v>
      </c>
      <c r="J27" s="11">
        <f t="shared" si="7"/>
        <v>-981.72963962777612</v>
      </c>
      <c r="K27" s="11">
        <f t="shared" si="7"/>
        <v>-980.63026935738696</v>
      </c>
      <c r="L27" s="11">
        <f t="shared" si="7"/>
        <v>-979.51990538429413</v>
      </c>
      <c r="M27" s="11">
        <f t="shared" si="7"/>
        <v>-978.39843777147053</v>
      </c>
      <c r="N27" s="11">
        <f t="shared" si="7"/>
        <v>-977.26575548251844</v>
      </c>
      <c r="O27" s="11">
        <f t="shared" si="7"/>
        <v>-976.12174637067699</v>
      </c>
      <c r="P27" s="11">
        <f t="shared" si="7"/>
        <v>-974.96629716771724</v>
      </c>
      <c r="Q27" s="11">
        <f t="shared" si="7"/>
        <v>-973.79929347272764</v>
      </c>
      <c r="R27" s="11">
        <f t="shared" si="7"/>
        <v>-972.62061974078813</v>
      </c>
      <c r="S27" s="11">
        <f t="shared" si="7"/>
        <v>-971.43015927152965</v>
      </c>
      <c r="T27" s="11">
        <f t="shared" si="7"/>
        <v>-970.22779419757808</v>
      </c>
      <c r="U27" s="11">
        <f t="shared" si="7"/>
        <v>-969.01340547288714</v>
      </c>
      <c r="V27" s="11">
        <f t="shared" si="7"/>
        <v>-967.78687286094942</v>
      </c>
      <c r="W27" s="11">
        <f t="shared" si="7"/>
        <v>-966.54807492289228</v>
      </c>
      <c r="X27" s="11">
        <f t="shared" si="7"/>
        <v>-965.29688900545443</v>
      </c>
      <c r="Y27" s="11">
        <f t="shared" si="7"/>
        <v>-964.03319122884227</v>
      </c>
      <c r="Z27" s="11">
        <f t="shared" si="7"/>
        <v>-962.75685647446426</v>
      </c>
      <c r="AA27" s="11">
        <f t="shared" si="7"/>
        <v>-961.46775837254222</v>
      </c>
      <c r="AB27" s="11">
        <f t="shared" si="7"/>
        <v>-960.1657692896008</v>
      </c>
      <c r="AC27" s="11">
        <f t="shared" si="7"/>
        <v>-958.85076031583026</v>
      </c>
      <c r="AD27" s="11">
        <f t="shared" si="7"/>
        <v>-957.52260125232181</v>
      </c>
      <c r="AE27" s="11">
        <f t="shared" si="7"/>
        <v>-956.18116059817839</v>
      </c>
      <c r="AF27" s="11">
        <f t="shared" si="7"/>
        <v>-954.82630553749323</v>
      </c>
      <c r="AG27" s="11">
        <f t="shared" si="7"/>
        <v>-953.45790192620177</v>
      </c>
      <c r="AH27" s="11">
        <f t="shared" si="7"/>
        <v>-952.075814278797</v>
      </c>
      <c r="AI27" s="11">
        <f t="shared" si="7"/>
        <v>-950.67990575491831</v>
      </c>
      <c r="AJ27" s="11">
        <f t="shared" si="7"/>
        <v>-949.27003814580098</v>
      </c>
      <c r="AK27" s="11">
        <f t="shared" si="7"/>
        <v>-947.84607186059225</v>
      </c>
      <c r="AL27" s="11">
        <f t="shared" si="7"/>
        <v>-946.40786591253152</v>
      </c>
      <c r="AM27" s="11">
        <f t="shared" si="7"/>
        <v>-944.95527790499023</v>
      </c>
      <c r="AN27" s="11">
        <f t="shared" si="7"/>
        <v>-943.48816401737326</v>
      </c>
      <c r="AO27" s="11">
        <f t="shared" si="7"/>
        <v>-942.00637899088042</v>
      </c>
      <c r="AP27" s="11">
        <f t="shared" si="7"/>
        <v>-940.50977611412259</v>
      </c>
      <c r="AQ27" s="11">
        <f t="shared" si="7"/>
        <v>-938.99820720859714</v>
      </c>
      <c r="AR27" s="11">
        <f t="shared" si="7"/>
        <v>-937.47152261401641</v>
      </c>
      <c r="AS27" s="11">
        <f t="shared" si="7"/>
        <v>-935.92957117348976</v>
      </c>
      <c r="AT27" s="11">
        <f t="shared" si="7"/>
        <v>-934.37220021855808</v>
      </c>
      <c r="AU27" s="11">
        <f t="shared" si="7"/>
        <v>-932.79925555407704</v>
      </c>
      <c r="AV27" s="11">
        <f t="shared" si="7"/>
        <v>-931.21058144295125</v>
      </c>
      <c r="AW27" s="11">
        <f t="shared" si="7"/>
        <v>-929.60602059071402</v>
      </c>
      <c r="AX27" s="11">
        <f t="shared" si="7"/>
        <v>-927.98541412995451</v>
      </c>
      <c r="AY27" s="11">
        <f t="shared" si="7"/>
        <v>-926.3486016045872</v>
      </c>
      <c r="AZ27" s="11">
        <f t="shared" si="7"/>
        <v>-924.6954209539665</v>
      </c>
      <c r="BA27" s="11">
        <f t="shared" si="7"/>
        <v>-650.10904183017283</v>
      </c>
      <c r="BB27" s="11">
        <f t="shared" si="7"/>
        <v>-648.42263224847466</v>
      </c>
      <c r="BC27" s="11">
        <f t="shared" si="7"/>
        <v>-646.71935857095946</v>
      </c>
      <c r="BD27" s="11">
        <f t="shared" si="7"/>
        <v>-644.99905215666888</v>
      </c>
      <c r="BE27" s="11">
        <f t="shared" si="7"/>
        <v>-643.26154267823563</v>
      </c>
      <c r="BF27" s="11">
        <f t="shared" si="7"/>
        <v>-641.506658105018</v>
      </c>
      <c r="BG27" s="11">
        <f t="shared" si="7"/>
        <v>-639.73422468606816</v>
      </c>
      <c r="BH27" s="11">
        <f t="shared" si="7"/>
        <v>-637.94406693292888</v>
      </c>
      <c r="BI27" s="11">
        <f t="shared" si="7"/>
        <v>-636.13600760225802</v>
      </c>
      <c r="BJ27" s="10"/>
    </row>
    <row r="28" spans="1:63" ht="18.75" x14ac:dyDescent="0.3">
      <c r="A28" s="9" t="s">
        <v>73</v>
      </c>
      <c r="B28" s="26">
        <f>B27/B3</f>
        <v>-1.2694523809523812</v>
      </c>
      <c r="C28" s="26">
        <f t="shared" ref="C28:BI28" si="8">C27/C3</f>
        <v>-1.2540115511551155</v>
      </c>
      <c r="D28" s="26">
        <f t="shared" si="8"/>
        <v>-1.2387236008607934</v>
      </c>
      <c r="E28" s="26">
        <f t="shared" si="8"/>
        <v>-2.7372454613933672</v>
      </c>
      <c r="F28" s="26">
        <f t="shared" si="8"/>
        <v>-2.7072720268392603</v>
      </c>
      <c r="G28" s="26">
        <f t="shared" si="8"/>
        <v>-2.6775953589639077</v>
      </c>
      <c r="H28" s="26">
        <f t="shared" si="8"/>
        <v>-2.648212519483359</v>
      </c>
      <c r="I28" s="26">
        <f t="shared" si="8"/>
        <v>-2.6191205992055893</v>
      </c>
      <c r="J28" s="26">
        <f t="shared" si="8"/>
        <v>-2.5903167177424504</v>
      </c>
      <c r="K28" s="26">
        <f t="shared" si="8"/>
        <v>-2.5617980232244908</v>
      </c>
      <c r="L28" s="26">
        <f t="shared" si="8"/>
        <v>-2.5335616920185906</v>
      </c>
      <c r="M28" s="26">
        <f t="shared" si="8"/>
        <v>-2.5056049284483923</v>
      </c>
      <c r="N28" s="26">
        <f t="shared" si="8"/>
        <v>-2.477924964517503</v>
      </c>
      <c r="O28" s="26">
        <f t="shared" si="8"/>
        <v>-2.4505190596354347</v>
      </c>
      <c r="P28" s="26">
        <f t="shared" si="8"/>
        <v>-2.4233845003462577</v>
      </c>
      <c r="Q28" s="26">
        <f t="shared" si="8"/>
        <v>-2.3965186000599439</v>
      </c>
      <c r="R28" s="26">
        <f t="shared" si="8"/>
        <v>-2.3699186987863659</v>
      </c>
      <c r="S28" s="26">
        <f t="shared" si="8"/>
        <v>-2.3435821628719329</v>
      </c>
      <c r="T28" s="26">
        <f t="shared" si="8"/>
        <v>-2.31750638473883</v>
      </c>
      <c r="U28" s="26">
        <f t="shared" si="8"/>
        <v>-2.2916887826268466</v>
      </c>
      <c r="V28" s="26">
        <f t="shared" si="8"/>
        <v>-2.266126800337755</v>
      </c>
      <c r="W28" s="26">
        <f t="shared" si="8"/>
        <v>-2.2408179069822185</v>
      </c>
      <c r="X28" s="26">
        <f t="shared" si="8"/>
        <v>-2.2157595967292116</v>
      </c>
      <c r="Y28" s="26">
        <f t="shared" si="8"/>
        <v>-2.1909493885579181</v>
      </c>
      <c r="Z28" s="26">
        <f t="shared" si="8"/>
        <v>-2.1663848260120835</v>
      </c>
      <c r="AA28" s="26">
        <f t="shared" si="8"/>
        <v>-2.142063476956801</v>
      </c>
      <c r="AB28" s="26">
        <f t="shared" si="8"/>
        <v>-2.1179829333377094</v>
      </c>
      <c r="AC28" s="26">
        <f t="shared" si="8"/>
        <v>-2.0941408109425699</v>
      </c>
      <c r="AD28" s="26">
        <f t="shared" si="8"/>
        <v>-2.0705347491652031</v>
      </c>
      <c r="AE28" s="26">
        <f t="shared" si="8"/>
        <v>-2.0471624107717714</v>
      </c>
      <c r="AF28" s="26">
        <f t="shared" si="8"/>
        <v>-2.0240214816693625</v>
      </c>
      <c r="AG28" s="26">
        <f t="shared" si="8"/>
        <v>-2.0011096706768798</v>
      </c>
      <c r="AH28" s="26">
        <f t="shared" si="8"/>
        <v>-1.9784247092981835</v>
      </c>
      <c r="AI28" s="26">
        <f t="shared" si="8"/>
        <v>-1.9559643514974943</v>
      </c>
      <c r="AJ28" s="26">
        <f t="shared" si="8"/>
        <v>-1.9337263734770103</v>
      </c>
      <c r="AK28" s="26">
        <f t="shared" si="8"/>
        <v>-1.9117085734567283</v>
      </c>
      <c r="AL28" s="26">
        <f t="shared" si="8"/>
        <v>-1.8899087714564495</v>
      </c>
      <c r="AM28" s="26">
        <f t="shared" si="8"/>
        <v>-1.868324809079936</v>
      </c>
      <c r="AN28" s="26">
        <f t="shared" si="8"/>
        <v>-1.8469545493012094</v>
      </c>
      <c r="AO28" s="26">
        <f t="shared" si="8"/>
        <v>-1.8257958762529654</v>
      </c>
      <c r="AP28" s="26">
        <f t="shared" si="8"/>
        <v>-1.8048466950170805</v>
      </c>
      <c r="AQ28" s="26">
        <f t="shared" si="8"/>
        <v>-1.7841049314171942</v>
      </c>
      <c r="AR28" s="26">
        <f t="shared" si="8"/>
        <v>-1.7635685318133463</v>
      </c>
      <c r="AS28" s="26">
        <f t="shared" si="8"/>
        <v>-1.7432354628986453</v>
      </c>
      <c r="AT28" s="26">
        <f t="shared" si="8"/>
        <v>-1.7231037114979517</v>
      </c>
      <c r="AU28" s="26">
        <f t="shared" si="8"/>
        <v>-1.703171284368552</v>
      </c>
      <c r="AV28" s="26">
        <f t="shared" si="8"/>
        <v>-1.6834362080028098</v>
      </c>
      <c r="AW28" s="26">
        <f t="shared" si="8"/>
        <v>-1.6638965284327676</v>
      </c>
      <c r="AX28" s="26">
        <f t="shared" si="8"/>
        <v>-1.6445503110366864</v>
      </c>
      <c r="AY28" s="26">
        <f t="shared" si="8"/>
        <v>-1.6253956403474967</v>
      </c>
      <c r="AZ28" s="26">
        <f t="shared" si="8"/>
        <v>-1.6064306198631515</v>
      </c>
      <c r="BA28" s="26">
        <f t="shared" si="8"/>
        <v>-1.1182221717512792</v>
      </c>
      <c r="BB28" s="26">
        <f t="shared" si="8"/>
        <v>-1.1042786707579855</v>
      </c>
      <c r="BC28" s="26">
        <f t="shared" si="8"/>
        <v>-1.0904732242299715</v>
      </c>
      <c r="BD28" s="26">
        <f t="shared" si="8"/>
        <v>-1.0768044652913435</v>
      </c>
      <c r="BE28" s="26">
        <f t="shared" si="8"/>
        <v>-1.0632710405996328</v>
      </c>
      <c r="BF28" s="26">
        <f t="shared" si="8"/>
        <v>-1.0498716102118006</v>
      </c>
      <c r="BG28" s="26">
        <f t="shared" si="8"/>
        <v>-1.0366048474515708</v>
      </c>
      <c r="BH28" s="26">
        <f t="shared" si="8"/>
        <v>-1.0234694387780758</v>
      </c>
      <c r="BI28" s="26">
        <f t="shared" si="8"/>
        <v>-1.0104640836558032</v>
      </c>
      <c r="BJ28" s="10"/>
    </row>
    <row r="29" spans="1:63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</row>
    <row r="30" spans="1:63" ht="18.75" x14ac:dyDescent="0.3">
      <c r="B30" s="4" t="s">
        <v>93</v>
      </c>
      <c r="C30" s="4" t="s">
        <v>94</v>
      </c>
      <c r="D30" s="4" t="s">
        <v>95</v>
      </c>
      <c r="E30" s="4" t="s">
        <v>96</v>
      </c>
      <c r="F30" s="4" t="s">
        <v>93</v>
      </c>
      <c r="G30" s="4" t="s">
        <v>94</v>
      </c>
      <c r="H30" s="4" t="s">
        <v>95</v>
      </c>
      <c r="I30" s="4" t="s">
        <v>96</v>
      </c>
      <c r="J30" s="4" t="s">
        <v>93</v>
      </c>
      <c r="K30" s="4" t="s">
        <v>94</v>
      </c>
      <c r="L30" s="4" t="s">
        <v>95</v>
      </c>
      <c r="M30" s="4" t="s">
        <v>96</v>
      </c>
      <c r="N30" s="4" t="s">
        <v>93</v>
      </c>
      <c r="O30" s="4" t="s">
        <v>94</v>
      </c>
      <c r="P30" s="4" t="s">
        <v>95</v>
      </c>
      <c r="Q30" s="4" t="s">
        <v>96</v>
      </c>
      <c r="R30" s="4" t="s">
        <v>93</v>
      </c>
      <c r="S30" s="4" t="s">
        <v>94</v>
      </c>
      <c r="T30" s="4" t="s">
        <v>95</v>
      </c>
      <c r="U30" s="4" t="s">
        <v>96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</row>
    <row r="31" spans="1:63" ht="18.75" x14ac:dyDescent="0.3">
      <c r="A31" s="9" t="s">
        <v>85</v>
      </c>
      <c r="B31" s="11">
        <f>SUM(B3:D3)</f>
        <v>1060.5350000000001</v>
      </c>
      <c r="C31" s="11">
        <f>SUM(E3:G3)</f>
        <v>1092.670271035</v>
      </c>
      <c r="D31" s="11">
        <f>SUM(H3:J3)</f>
        <v>1125.7792729176317</v>
      </c>
      <c r="E31" s="11">
        <f>SUM(K3:M3)</f>
        <v>1159.8915106663089</v>
      </c>
      <c r="F31" s="11">
        <f>SUM(Q3:S3)</f>
        <v>1231.2482110833214</v>
      </c>
      <c r="G31" s="11">
        <f>SUM(T3:V3)</f>
        <v>1268.5562631273574</v>
      </c>
      <c r="H31" s="11">
        <f>SUM(W3:Y3)</f>
        <v>1306.9947864563796</v>
      </c>
      <c r="I31" s="11">
        <f>SUM(Z3:AB3)</f>
        <v>1346.5980354807944</v>
      </c>
      <c r="J31" s="11">
        <f>SUM(Z3:AB3)</f>
        <v>1346.5980354807944</v>
      </c>
      <c r="K31" s="11">
        <f>SUM(AC3:AE3)</f>
        <v>1387.4013025538979</v>
      </c>
      <c r="L31" s="11">
        <f>SUM(AF3:AH3)</f>
        <v>1429.4409494225838</v>
      </c>
      <c r="M31" s="11">
        <f>SUM(AI3:AK3)</f>
        <v>1472.7544396310375</v>
      </c>
      <c r="N31" s="11">
        <f>SUM(AL3:AN3)</f>
        <v>1517.3803719062978</v>
      </c>
      <c r="O31" s="11">
        <f>SUM(AO3:AQ3)</f>
        <v>1563.3585145554307</v>
      </c>
      <c r="P31" s="11">
        <f>SUM(AR3:AT3)</f>
        <v>1610.7298409049749</v>
      </c>
      <c r="Q31" s="11">
        <f>SUM(AU3:AW3)</f>
        <v>1659.5365658142364</v>
      </c>
      <c r="R31" s="11">
        <f>SUM(AX3:AZ3)</f>
        <v>1709.8221832949735</v>
      </c>
      <c r="S31" s="11">
        <f>SUM(BA3:BC3)</f>
        <v>1761.6315052709945</v>
      </c>
      <c r="T31" s="11">
        <f>SUM(BD3:BF3)</f>
        <v>1815.0107015122107</v>
      </c>
      <c r="U31" s="11">
        <f>SUM(BG3:BI3)</f>
        <v>1870.0073407787322</v>
      </c>
    </row>
    <row r="32" spans="1:63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</row>
    <row r="33" spans="1:21" ht="18.75" x14ac:dyDescent="0.3">
      <c r="A33" s="9" t="s">
        <v>82</v>
      </c>
      <c r="B33" s="11">
        <f>SUM(B11:D11)</f>
        <v>469.66550000000001</v>
      </c>
      <c r="C33" s="11">
        <f>SUM(E11:G11)</f>
        <v>-2016.1031656845</v>
      </c>
      <c r="D33" s="11">
        <f>SUM(H11:J11)</f>
        <v>-2001.4406077079061</v>
      </c>
      <c r="E33" s="11">
        <f>SUM(K11:M11)</f>
        <v>-1986.3337595620633</v>
      </c>
      <c r="F33" s="11">
        <f>SUM(Q11:S11)</f>
        <v>-1954.7329350916721</v>
      </c>
      <c r="G33" s="11">
        <f>SUM(T11:V11)</f>
        <v>-1938.2107977578848</v>
      </c>
      <c r="H33" s="11">
        <f>SUM(W11:Y11)</f>
        <v>-1921.1880231407465</v>
      </c>
      <c r="I33" s="11">
        <f>SUM(Z11:AB11)</f>
        <v>-1903.6494414299343</v>
      </c>
      <c r="J33" s="11">
        <f>SUM(Z11:AB11)</f>
        <v>-1903.6494414299343</v>
      </c>
      <c r="K33" s="11">
        <f>SUM(AC11:AE11)</f>
        <v>-1885.5794231547025</v>
      </c>
      <c r="L33" s="11">
        <f>SUM(AF11:AH11)</f>
        <v>-1866.9618652557128</v>
      </c>
      <c r="M33" s="11">
        <f>SUM(AI11:AK11)</f>
        <v>-1847.7801767348262</v>
      </c>
      <c r="N33" s="11">
        <f>SUM(AL11:AN11)</f>
        <v>-1828.0172638700685</v>
      </c>
      <c r="O33" s="11">
        <f>SUM(AO11:AQ11)</f>
        <v>-1807.6555149825954</v>
      </c>
      <c r="P33" s="11">
        <f>SUM(AR11:AT11)</f>
        <v>-1786.6767847420824</v>
      </c>
      <c r="Q33" s="11">
        <f>SUM(AU11:AW11)</f>
        <v>-1765.0623779965526</v>
      </c>
      <c r="R33" s="11">
        <f>SUM(AX11:AZ11)</f>
        <v>-1742.7930331122261</v>
      </c>
      <c r="S33" s="11">
        <f>SUM(BA11:BC11)</f>
        <v>-1719.8489048085601</v>
      </c>
      <c r="T33" s="11">
        <f>SUM(BD11:BF11)</f>
        <v>-1696.2095464731638</v>
      </c>
      <c r="U33" s="11">
        <f>SUM(BG11:BI11)</f>
        <v>-1671.853891940847</v>
      </c>
    </row>
    <row r="34" spans="1:21" ht="18.75" x14ac:dyDescent="0.3">
      <c r="A34" s="9" t="s">
        <v>81</v>
      </c>
      <c r="B34" s="26">
        <f>B33/B$31</f>
        <v>0.44285714285714284</v>
      </c>
      <c r="C34" s="26">
        <f t="shared" ref="C34:U34" si="9">C33/C$31</f>
        <v>-1.8451157857299487</v>
      </c>
      <c r="D34" s="26">
        <f t="shared" si="9"/>
        <v>-1.777826840354648</v>
      </c>
      <c r="E34" s="26">
        <f t="shared" si="9"/>
        <v>-1.7125168529089398</v>
      </c>
      <c r="F34" s="26">
        <f t="shared" si="9"/>
        <v>-1.5876026600451165</v>
      </c>
      <c r="G34" s="26">
        <f t="shared" si="9"/>
        <v>-1.5278871376028964</v>
      </c>
      <c r="H34" s="26">
        <f t="shared" si="9"/>
        <v>-1.4699278398421256</v>
      </c>
      <c r="I34" s="26">
        <f t="shared" si="9"/>
        <v>-1.4136731164547172</v>
      </c>
      <c r="J34" s="26">
        <f t="shared" si="9"/>
        <v>-1.4136731164547172</v>
      </c>
      <c r="K34" s="26">
        <f t="shared" si="9"/>
        <v>-1.3590728361605031</v>
      </c>
      <c r="L34" s="26">
        <f t="shared" si="9"/>
        <v>-1.3060783420328512</v>
      </c>
      <c r="M34" s="26">
        <f t="shared" si="9"/>
        <v>-1.2546424081381431</v>
      </c>
      <c r="N34" s="26">
        <f t="shared" si="9"/>
        <v>-1.2047191974504816</v>
      </c>
      <c r="O34" s="26">
        <f t="shared" si="9"/>
        <v>-1.1562642210041214</v>
      </c>
      <c r="P34" s="26">
        <f t="shared" si="9"/>
        <v>-1.1092342982472176</v>
      </c>
      <c r="Q34" s="26">
        <f t="shared" si="9"/>
        <v>-1.0635875185615695</v>
      </c>
      <c r="R34" s="26">
        <f t="shared" si="9"/>
        <v>-1.0192832039140556</v>
      </c>
      <c r="S34" s="26">
        <f t="shared" si="9"/>
        <v>-0.97628187260649213</v>
      </c>
      <c r="T34" s="26">
        <f t="shared" si="9"/>
        <v>-0.93454520409159814</v>
      </c>
      <c r="U34" s="26">
        <f t="shared" si="9"/>
        <v>-0.89403600482372025</v>
      </c>
    </row>
    <row r="36" spans="1:21" ht="18.75" x14ac:dyDescent="0.3">
      <c r="A36" s="9" t="s">
        <v>80</v>
      </c>
      <c r="B36" s="11">
        <f>SUM(B22:D22)</f>
        <v>-2030.3345000000002</v>
      </c>
      <c r="C36" s="11">
        <f>SUM(E22:G22)</f>
        <v>-4516.1031656845007</v>
      </c>
      <c r="D36" s="11">
        <f>SUM(H22:J22)</f>
        <v>-4501.4406077079066</v>
      </c>
      <c r="E36" s="11">
        <f>SUM(K22:M22)</f>
        <v>-4486.3337595620633</v>
      </c>
      <c r="F36" s="11">
        <f>SUM(Q22:S22)</f>
        <v>-4454.7329350916716</v>
      </c>
      <c r="G36" s="11">
        <f>SUM(T22:V22)</f>
        <v>-4438.2107977578853</v>
      </c>
      <c r="H36" s="11">
        <f>SUM(W22:Y22)</f>
        <v>-4421.1880231407467</v>
      </c>
      <c r="I36" s="11">
        <f>SUM(Z22:AB22)</f>
        <v>-4403.6494414299341</v>
      </c>
      <c r="J36" s="11">
        <f>SUM(Z22:AB22)</f>
        <v>-4403.6494414299341</v>
      </c>
      <c r="K36" s="11">
        <f>SUM(AC22:AE22)</f>
        <v>-4385.5794231547025</v>
      </c>
      <c r="L36" s="11">
        <f>SUM(AF22:AH22)</f>
        <v>-4366.9618652557128</v>
      </c>
      <c r="M36" s="11">
        <f>SUM(AI22:AK22)</f>
        <v>-4347.7801767348265</v>
      </c>
      <c r="N36" s="11">
        <f>SUM(AL22:AN22)</f>
        <v>-4328.0172638700687</v>
      </c>
      <c r="O36" s="11">
        <f>SUM(AO22:AQ22)</f>
        <v>-4307.6555149825954</v>
      </c>
      <c r="P36" s="11">
        <f>SUM(AR22:AT22)</f>
        <v>-4286.6767847420824</v>
      </c>
      <c r="Q36" s="11">
        <f>SUM(AU22:AW22)</f>
        <v>-4265.0623779965536</v>
      </c>
      <c r="R36" s="11">
        <f>SUM(AX22:AZ22)</f>
        <v>-4242.7930331122261</v>
      </c>
      <c r="S36" s="11">
        <f>SUM(BA22:BC22)</f>
        <v>-2969.8489048085603</v>
      </c>
      <c r="T36" s="11">
        <f>SUM(BD22:BF22)</f>
        <v>-2946.2095464731638</v>
      </c>
      <c r="U36" s="11">
        <f>SUM(BG22:BI22)</f>
        <v>-2921.8538919408475</v>
      </c>
    </row>
    <row r="37" spans="1:21" ht="18.75" x14ac:dyDescent="0.3">
      <c r="A37" s="9" t="s">
        <v>81</v>
      </c>
      <c r="B37" s="26">
        <f t="shared" ref="B37:U37" si="10">B36/B$31</f>
        <v>-1.9144436534390661</v>
      </c>
      <c r="C37" s="26">
        <f t="shared" si="10"/>
        <v>-4.1330887143170409</v>
      </c>
      <c r="D37" s="26">
        <f t="shared" si="10"/>
        <v>-3.9985108235664391</v>
      </c>
      <c r="E37" s="26">
        <f t="shared" si="10"/>
        <v>-3.8678908486750223</v>
      </c>
      <c r="F37" s="26">
        <f t="shared" si="10"/>
        <v>-3.6180624629473752</v>
      </c>
      <c r="G37" s="26">
        <f t="shared" si="10"/>
        <v>-3.4986314180629359</v>
      </c>
      <c r="H37" s="26">
        <f t="shared" si="10"/>
        <v>-3.3827128225413943</v>
      </c>
      <c r="I37" s="26">
        <f t="shared" si="10"/>
        <v>-3.2702033757665765</v>
      </c>
      <c r="J37" s="26">
        <f t="shared" si="10"/>
        <v>-3.2702033757665765</v>
      </c>
      <c r="K37" s="26">
        <f t="shared" si="10"/>
        <v>-3.1610028151781493</v>
      </c>
      <c r="L37" s="26">
        <f t="shared" si="10"/>
        <v>-3.0550138269228451</v>
      </c>
      <c r="M37" s="26">
        <f t="shared" si="10"/>
        <v>-2.9521419591334292</v>
      </c>
      <c r="N37" s="26">
        <f t="shared" si="10"/>
        <v>-2.8522955377581063</v>
      </c>
      <c r="O37" s="26">
        <f t="shared" si="10"/>
        <v>-2.7553855848653854</v>
      </c>
      <c r="P37" s="26">
        <f t="shared" si="10"/>
        <v>-2.6613257393515783</v>
      </c>
      <c r="Q37" s="26">
        <f t="shared" si="10"/>
        <v>-2.5700321799802825</v>
      </c>
      <c r="R37" s="26">
        <f t="shared" si="10"/>
        <v>-2.4814235506852538</v>
      </c>
      <c r="S37" s="26">
        <f t="shared" si="10"/>
        <v>-1.6858513803383097</v>
      </c>
      <c r="T37" s="26">
        <f t="shared" si="10"/>
        <v>-1.6232463775659687</v>
      </c>
      <c r="U37" s="26">
        <f t="shared" si="10"/>
        <v>-1.5624825786641521</v>
      </c>
    </row>
    <row r="39" spans="1:21" ht="18.75" x14ac:dyDescent="0.3">
      <c r="A39" s="9" t="s">
        <v>83</v>
      </c>
      <c r="B39" s="11">
        <f>SUM(B27:D27)</f>
        <v>-1329.8690975000002</v>
      </c>
      <c r="C39" s="11">
        <f>SUM(E27:G27)</f>
        <v>-2958.0475735233476</v>
      </c>
      <c r="D39" s="11">
        <f>SUM(H27:J27)</f>
        <v>-2948.4435980486787</v>
      </c>
      <c r="E39" s="11">
        <f>SUM(K27:M27)</f>
        <v>-2938.5486125131515</v>
      </c>
      <c r="F39" s="11">
        <f>SUM(Q27:S27)</f>
        <v>-2917.8500724850455</v>
      </c>
      <c r="G39" s="11">
        <f>SUM(T27:V27)</f>
        <v>-2907.0280725314146</v>
      </c>
      <c r="H39" s="11">
        <f>SUM(W27:Y27)</f>
        <v>-2895.8781551571892</v>
      </c>
      <c r="I39" s="11">
        <f>SUM(Z27:AB27)</f>
        <v>-2884.3903841366073</v>
      </c>
      <c r="J39" s="11">
        <f>SUM(Z27:AB27)</f>
        <v>-2884.3903841366073</v>
      </c>
      <c r="K39" s="11">
        <f>SUM(AC27:AE27)</f>
        <v>-2872.5545221663306</v>
      </c>
      <c r="L39" s="11">
        <f>SUM(AF27:AH27)</f>
        <v>-2860.3600217424919</v>
      </c>
      <c r="M39" s="11">
        <f>SUM(AI27:AK27)</f>
        <v>-2847.7960157613115</v>
      </c>
      <c r="N39" s="11">
        <f>SUM(AL27:AN27)</f>
        <v>-2834.8513078348951</v>
      </c>
      <c r="O39" s="11">
        <f>SUM(AO27:AQ27)</f>
        <v>-2821.5143623136</v>
      </c>
      <c r="P39" s="11">
        <f>SUM(AR27:AT27)</f>
        <v>-2807.7732940060641</v>
      </c>
      <c r="Q39" s="11">
        <f>SUM(AU27:AW27)</f>
        <v>-2793.6158575877425</v>
      </c>
      <c r="R39" s="11">
        <f>SUM(AX27:AZ27)</f>
        <v>-2779.0294366885082</v>
      </c>
      <c r="S39" s="11">
        <f>SUM(BA27:BC27)</f>
        <v>-1945.2510326496069</v>
      </c>
      <c r="T39" s="11">
        <f>SUM(BD27:BF27)</f>
        <v>-1929.7672529399226</v>
      </c>
      <c r="U39" s="11">
        <f>SUM(BG27:BI27)</f>
        <v>-1913.8142992212552</v>
      </c>
    </row>
    <row r="40" spans="1:21" ht="18.75" x14ac:dyDescent="0.3">
      <c r="A40" s="9" t="s">
        <v>81</v>
      </c>
      <c r="B40" s="26">
        <f t="shared" ref="B40:U40" si="11">B39/B$31</f>
        <v>-1.2539605930025883</v>
      </c>
      <c r="C40" s="26">
        <f t="shared" si="11"/>
        <v>-2.7071731078776615</v>
      </c>
      <c r="D40" s="26">
        <f t="shared" si="11"/>
        <v>-2.6190245894360173</v>
      </c>
      <c r="E40" s="26">
        <f t="shared" si="11"/>
        <v>-2.5334685058821398</v>
      </c>
      <c r="F40" s="26">
        <f t="shared" si="11"/>
        <v>-2.3698309132305315</v>
      </c>
      <c r="G40" s="26">
        <f t="shared" si="11"/>
        <v>-2.2916035788312228</v>
      </c>
      <c r="H40" s="26">
        <f t="shared" si="11"/>
        <v>-2.2156768987646132</v>
      </c>
      <c r="I40" s="26">
        <f t="shared" si="11"/>
        <v>-2.141983211127108</v>
      </c>
      <c r="J40" s="26">
        <f t="shared" si="11"/>
        <v>-2.141983211127108</v>
      </c>
      <c r="K40" s="26">
        <f t="shared" si="11"/>
        <v>-2.0704568439416882</v>
      </c>
      <c r="L40" s="26">
        <f t="shared" si="11"/>
        <v>-2.0010340566344635</v>
      </c>
      <c r="M40" s="26">
        <f t="shared" si="11"/>
        <v>-1.9336529832323961</v>
      </c>
      <c r="N40" s="26">
        <f t="shared" si="11"/>
        <v>-1.8682535772315596</v>
      </c>
      <c r="O40" s="26">
        <f t="shared" si="11"/>
        <v>-1.8047775580868275</v>
      </c>
      <c r="P40" s="26">
        <f t="shared" si="11"/>
        <v>-1.7431683592752838</v>
      </c>
      <c r="Q40" s="26">
        <f t="shared" si="11"/>
        <v>-1.683371077887085</v>
      </c>
      <c r="R40" s="26">
        <f t="shared" si="11"/>
        <v>-1.6253324256988413</v>
      </c>
      <c r="S40" s="26">
        <f t="shared" si="11"/>
        <v>-1.1042326541215928</v>
      </c>
      <c r="T40" s="26">
        <f t="shared" si="11"/>
        <v>-1.0632263773057098</v>
      </c>
      <c r="U40" s="26">
        <f t="shared" si="11"/>
        <v>-1.0234260890250197</v>
      </c>
    </row>
    <row r="42" spans="1:21" ht="18.75" x14ac:dyDescent="0.3">
      <c r="B42" s="5">
        <f>COGS!B1</f>
        <v>2025</v>
      </c>
      <c r="C42" s="5">
        <f>B42+1</f>
        <v>2026</v>
      </c>
      <c r="D42" s="5">
        <f>C42+1</f>
        <v>2027</v>
      </c>
      <c r="E42" s="5">
        <f>D42+1</f>
        <v>2028</v>
      </c>
      <c r="F42" s="5">
        <f>E42+1</f>
        <v>2029</v>
      </c>
    </row>
    <row r="43" spans="1:21" ht="18.75" x14ac:dyDescent="0.3">
      <c r="A43" s="9" t="s">
        <v>86</v>
      </c>
      <c r="B43" s="11">
        <f>SUM(B31:E31)</f>
        <v>4438.8760546189405</v>
      </c>
      <c r="C43" s="11">
        <f>SUM(F31:I31)</f>
        <v>5153.3972961478521</v>
      </c>
      <c r="D43" s="11">
        <f>SUM(J31:M31)</f>
        <v>5636.1947270883138</v>
      </c>
      <c r="E43" s="11">
        <f>SUM(N31:Q31)</f>
        <v>6351.0052931809405</v>
      </c>
      <c r="F43" s="11">
        <f>SUM(R31:U31)</f>
        <v>7156.4717308569116</v>
      </c>
    </row>
    <row r="45" spans="1:21" ht="18.75" x14ac:dyDescent="0.3">
      <c r="A45" s="9" t="s">
        <v>84</v>
      </c>
      <c r="B45" s="11">
        <f>SUM(B33:E33)</f>
        <v>-5534.2120329544696</v>
      </c>
      <c r="C45" s="11">
        <f>SUM(F33:I33)</f>
        <v>-7717.7811974202377</v>
      </c>
      <c r="D45" s="11">
        <f>SUM(J33:M33)</f>
        <v>-7503.9709065751758</v>
      </c>
      <c r="E45" s="11">
        <f>SUM(N33:Q33)</f>
        <v>-7187.4119415912992</v>
      </c>
      <c r="F45" s="11">
        <f>SUM(R33:U33)</f>
        <v>-6830.7053763347976</v>
      </c>
    </row>
    <row r="46" spans="1:21" ht="18.75" x14ac:dyDescent="0.3">
      <c r="A46" s="9" t="s">
        <v>81</v>
      </c>
      <c r="B46" s="26">
        <f>B45/B$43</f>
        <v>-1.2467597573930365</v>
      </c>
      <c r="C46" s="26">
        <f>C45/C$43</f>
        <v>-1.4976103633983846</v>
      </c>
      <c r="D46" s="26">
        <f>D45/D$43</f>
        <v>-1.3313895757557981</v>
      </c>
      <c r="E46" s="26">
        <f>E45/E$43</f>
        <v>-1.1316967330051522</v>
      </c>
      <c r="F46" s="26">
        <f>F45/F$43</f>
        <v>-0.95447947441509606</v>
      </c>
    </row>
    <row r="48" spans="1:21" ht="18.75" x14ac:dyDescent="0.3">
      <c r="A48" s="9" t="s">
        <v>87</v>
      </c>
      <c r="B48" s="11">
        <f>SUM(B36:E36)</f>
        <v>-15534.21203295447</v>
      </c>
      <c r="C48" s="11">
        <f>SUM(F36:I36)</f>
        <v>-17717.781197420238</v>
      </c>
      <c r="D48" s="11">
        <f>SUM(J36:M36)</f>
        <v>-17503.970906575174</v>
      </c>
      <c r="E48" s="11">
        <f>SUM(N36:Q36)</f>
        <v>-17187.411941591301</v>
      </c>
      <c r="F48" s="11">
        <f>SUM(R36:U36)</f>
        <v>-13080.705376334798</v>
      </c>
    </row>
    <row r="49" spans="1:6" ht="18.75" x14ac:dyDescent="0.3">
      <c r="A49" s="9" t="s">
        <v>81</v>
      </c>
      <c r="B49" s="26">
        <f>B48/B$43</f>
        <v>-3.4995822910599426</v>
      </c>
      <c r="C49" s="26">
        <f>C48/C$43</f>
        <v>-3.4380778696539118</v>
      </c>
      <c r="D49" s="26">
        <f>D48/D$43</f>
        <v>-3.1056362943687383</v>
      </c>
      <c r="E49" s="26">
        <f>E48/E$43</f>
        <v>-2.7062506088674474</v>
      </c>
      <c r="F49" s="26">
        <f>F48/F$43</f>
        <v>-1.8278148602102453</v>
      </c>
    </row>
    <row r="51" spans="1:6" ht="18.75" x14ac:dyDescent="0.3">
      <c r="A51" s="9" t="s">
        <v>88</v>
      </c>
      <c r="B51" s="11">
        <f>SUM(B39:E39)</f>
        <v>-10174.908881585177</v>
      </c>
      <c r="C51" s="11">
        <f>SUM(F39:I39)</f>
        <v>-11605.146684310257</v>
      </c>
      <c r="D51" s="11">
        <f>SUM(J39:M39)</f>
        <v>-11465.100943806741</v>
      </c>
      <c r="E51" s="11">
        <f>SUM(N39:Q39)</f>
        <v>-11257.754821742303</v>
      </c>
      <c r="F51" s="11">
        <f>SUM(R39:U39)</f>
        <v>-8567.8620214992916</v>
      </c>
    </row>
    <row r="52" spans="1:6" ht="18.75" x14ac:dyDescent="0.3">
      <c r="A52" s="9" t="s">
        <v>81</v>
      </c>
      <c r="B52" s="26">
        <f>B51/B$43</f>
        <v>-2.2922264006442621</v>
      </c>
      <c r="C52" s="26">
        <f>C51/C$43</f>
        <v>-2.2519410046233128</v>
      </c>
      <c r="D52" s="26">
        <f>D51/D$43</f>
        <v>-2.034191772811524</v>
      </c>
      <c r="E52" s="26">
        <f>E51/E$43</f>
        <v>-1.772594148808178</v>
      </c>
      <c r="F52" s="26">
        <f>F51/F$43</f>
        <v>-1.1972187334377105</v>
      </c>
    </row>
  </sheetData>
  <sheetProtection selectLockedCells="1" selectUnlockedCells="1"/>
  <mergeCells count="5">
    <mergeCell ref="B1:M1"/>
    <mergeCell ref="N1:Y1"/>
    <mergeCell ref="Z1:AK1"/>
    <mergeCell ref="AL1:AW1"/>
    <mergeCell ref="AX1:BI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K63"/>
  <sheetViews>
    <sheetView zoomScale="60" zoomScaleNormal="60" workbookViewId="0">
      <selection activeCell="B4" sqref="B4"/>
    </sheetView>
  </sheetViews>
  <sheetFormatPr baseColWidth="10" defaultColWidth="9.140625" defaultRowHeight="15" x14ac:dyDescent="0.25"/>
  <cols>
    <col min="1" max="1" width="24.7109375" style="8" customWidth="1"/>
    <col min="2" max="61" width="12.5703125" style="8" customWidth="1"/>
    <col min="62" max="16384" width="9.140625" style="8"/>
  </cols>
  <sheetData>
    <row r="1" spans="1:63" s="9" customFormat="1" ht="18.75" x14ac:dyDescent="0.3">
      <c r="A1" s="1" t="s">
        <v>92</v>
      </c>
      <c r="B1" s="7" t="s">
        <v>132</v>
      </c>
      <c r="C1" s="56">
        <f>Para!B16</f>
        <v>2025</v>
      </c>
      <c r="D1" s="56"/>
      <c r="E1" s="56"/>
      <c r="F1" s="56"/>
      <c r="G1" s="56">
        <f>C1+1</f>
        <v>2026</v>
      </c>
      <c r="H1" s="56"/>
      <c r="I1" s="56"/>
      <c r="J1" s="56"/>
      <c r="K1" s="56">
        <f>G1+1</f>
        <v>2027</v>
      </c>
      <c r="L1" s="56"/>
      <c r="M1" s="56"/>
      <c r="N1" s="56"/>
      <c r="O1" s="56">
        <f>K1+1</f>
        <v>2028</v>
      </c>
      <c r="P1" s="56"/>
      <c r="Q1" s="56"/>
      <c r="R1" s="56"/>
      <c r="S1" s="56">
        <f>O1+1</f>
        <v>2029</v>
      </c>
      <c r="T1" s="56"/>
      <c r="U1" s="56"/>
      <c r="V1" s="56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</row>
    <row r="2" spans="1:63" s="9" customFormat="1" ht="18.75" x14ac:dyDescent="0.3">
      <c r="B2" s="1" t="s">
        <v>122</v>
      </c>
      <c r="C2" s="1" t="s">
        <v>93</v>
      </c>
      <c r="D2" s="1" t="s">
        <v>94</v>
      </c>
      <c r="E2" s="1" t="s">
        <v>95</v>
      </c>
      <c r="F2" s="1" t="s">
        <v>96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93</v>
      </c>
      <c r="L2" s="1" t="s">
        <v>94</v>
      </c>
      <c r="M2" s="1" t="s">
        <v>95</v>
      </c>
      <c r="N2" s="1" t="s">
        <v>96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93</v>
      </c>
      <c r="T2" s="1" t="s">
        <v>94</v>
      </c>
      <c r="U2" s="1" t="s">
        <v>95</v>
      </c>
      <c r="V2" s="1" t="s">
        <v>96</v>
      </c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</row>
    <row r="3" spans="1:63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63" ht="18.75" x14ac:dyDescent="0.3">
      <c r="A4" s="9" t="s">
        <v>97</v>
      </c>
      <c r="B4" s="15">
        <v>0</v>
      </c>
      <c r="C4" s="11">
        <f>CF!B21</f>
        <v>-2058.9111574999988</v>
      </c>
      <c r="D4" s="11">
        <f>CF!C21</f>
        <v>-3739.049434483406</v>
      </c>
      <c r="E4" s="11">
        <f>CF!D21</f>
        <v>-4210.2531063976885</v>
      </c>
      <c r="F4" s="11">
        <f>CF!E21</f>
        <v>-4672.2514457746447</v>
      </c>
      <c r="G4" s="11">
        <f>CF!F21</f>
        <v>-5143.4994522194911</v>
      </c>
      <c r="H4" s="11">
        <f>CF!G21</f>
        <v>-5576.3058125853267</v>
      </c>
      <c r="I4" s="11">
        <f>CF!H21</f>
        <v>-5998.7433634766076</v>
      </c>
      <c r="J4" s="11">
        <f>CF!I21</f>
        <v>-6410.4979195974456</v>
      </c>
      <c r="K4" s="11">
        <f>CF!J21</f>
        <v>-6790.1359138511234</v>
      </c>
      <c r="L4" s="11">
        <f>CF!K21</f>
        <v>-7190.7397676111359</v>
      </c>
      <c r="M4" s="11">
        <f>CF!L21</f>
        <v>-7579.9990437439301</v>
      </c>
      <c r="N4" s="11">
        <f>CF!M21</f>
        <v>-7957.5699902028246</v>
      </c>
      <c r="O4" s="11">
        <f>CF!N21</f>
        <v>-8323.0984389103705</v>
      </c>
      <c r="P4" s="11">
        <f>CF!O21</f>
        <v>-8676.2194901422026</v>
      </c>
      <c r="Q4" s="11">
        <f>CF!P21</f>
        <v>-9016.5571873474109</v>
      </c>
      <c r="R4" s="11">
        <f>CF!Q21</f>
        <v>-9343.7241821156349</v>
      </c>
      <c r="S4" s="11">
        <f>CF!R21</f>
        <v>-9657.32138899233</v>
      </c>
      <c r="T4" s="11">
        <f>CF!S21</f>
        <v>-59138.187629834596</v>
      </c>
      <c r="U4" s="11">
        <f>CF!T21</f>
        <v>-58604.649267390625</v>
      </c>
      <c r="V4" s="11">
        <f>CF!U21</f>
        <v>-58056.269827776239</v>
      </c>
    </row>
    <row r="5" spans="1:63" ht="18.75" x14ac:dyDescent="0.3">
      <c r="A5" s="9" t="s">
        <v>98</v>
      </c>
      <c r="B5" s="15">
        <v>0</v>
      </c>
      <c r="C5" s="11">
        <f>'P&amp;L'!B31*Para!$B23*4</f>
        <v>572.6889000000001</v>
      </c>
      <c r="D5" s="11">
        <f>'P&amp;L'!C31*Para!$B23*4</f>
        <v>590.04194635890008</v>
      </c>
      <c r="E5" s="11">
        <f>'P&amp;L'!D31*Para!$B23*4</f>
        <v>607.92080737552112</v>
      </c>
      <c r="F5" s="11">
        <f>'P&amp;L'!E31*Para!$B23*4</f>
        <v>626.34141575980686</v>
      </c>
      <c r="G5" s="11">
        <f>'P&amp;L'!F31*Para!$B23*4</f>
        <v>664.87403398499362</v>
      </c>
      <c r="H5" s="11">
        <f>'P&amp;L'!G31*Para!$B23*4</f>
        <v>685.02038208877309</v>
      </c>
      <c r="I5" s="11">
        <f>'P&amp;L'!H31*Para!$B23*4</f>
        <v>705.77718468644503</v>
      </c>
      <c r="J5" s="11">
        <f>'P&amp;L'!I31*Para!$B23*4</f>
        <v>727.16293915962899</v>
      </c>
      <c r="K5" s="11">
        <f>'P&amp;L'!J31*Para!$B23*4</f>
        <v>727.16293915962899</v>
      </c>
      <c r="L5" s="11">
        <f>'P&amp;L'!K31*Para!$B23*4</f>
        <v>749.19670337910497</v>
      </c>
      <c r="M5" s="11">
        <f>'P&amp;L'!L31*Para!$B23*4</f>
        <v>771.89811268819528</v>
      </c>
      <c r="N5" s="11">
        <f>'P&amp;L'!M31*Para!$B23*4</f>
        <v>795.28739740076026</v>
      </c>
      <c r="O5" s="11">
        <f>'P&amp;L'!N31*Para!$B23*4</f>
        <v>819.38540082940085</v>
      </c>
      <c r="P5" s="11">
        <f>'P&amp;L'!O31*Para!$B23*4</f>
        <v>844.21359785993263</v>
      </c>
      <c r="Q5" s="11">
        <f>'P&amp;L'!P31*Para!$B23*4</f>
        <v>869.79411408868657</v>
      </c>
      <c r="R5" s="11">
        <f>'P&amp;L'!Q31*Para!$B23*4</f>
        <v>896.14974553968773</v>
      </c>
      <c r="S5" s="11">
        <f>'P&amp;L'!R31*Para!$B23*4</f>
        <v>923.30397897928572</v>
      </c>
      <c r="T5" s="11">
        <f>'P&amp;L'!S31*Para!$B23*4</f>
        <v>951.28101284633703</v>
      </c>
      <c r="U5" s="11">
        <f>'P&amp;L'!T31*Para!$B23*4</f>
        <v>980.1057788165939</v>
      </c>
      <c r="V5" s="11">
        <f>'P&amp;L'!U31*Para!$B23*4</f>
        <v>1009.8039640205154</v>
      </c>
    </row>
    <row r="6" spans="1:63" ht="18.75" x14ac:dyDescent="0.3">
      <c r="A6" s="9" t="s">
        <v>99</v>
      </c>
      <c r="B6" s="15">
        <v>0</v>
      </c>
      <c r="C6" s="11">
        <f>('P&amp;L'!B31-'P&amp;L'!B33)*Para!$B$26*4</f>
        <v>283.61736000000002</v>
      </c>
      <c r="D6" s="11">
        <f>('P&amp;L'!C31-'P&amp;L'!C33)*Para!$B$26*4</f>
        <v>1492.2112496253599</v>
      </c>
      <c r="E6" s="11">
        <f>('P&amp;L'!D31-'P&amp;L'!D33)*Para!$B$26*4</f>
        <v>1501.065542700258</v>
      </c>
      <c r="F6" s="11">
        <f>('P&amp;L'!E31-'P&amp;L'!E33)*Para!$B$26*4</f>
        <v>1510.1881297096186</v>
      </c>
      <c r="G6" s="11">
        <f>('P&amp;L'!F31-'P&amp;L'!F33)*Para!$B$26*4</f>
        <v>1529.2709501639968</v>
      </c>
      <c r="H6" s="11">
        <f>('P&amp;L'!G31-'P&amp;L'!G33)*Para!$B$26*4</f>
        <v>1539.2481892249161</v>
      </c>
      <c r="I6" s="11">
        <f>('P&amp;L'!H31-'P&amp;L'!H33)*Para!$B$26*4</f>
        <v>1549.5277486066204</v>
      </c>
      <c r="J6" s="11">
        <f>('P&amp;L'!I31-'P&amp;L'!I33)*Para!$B$26*4</f>
        <v>1560.1187889171497</v>
      </c>
      <c r="K6" s="11">
        <f>('P&amp;L'!J31-'P&amp;L'!J33)*Para!$B$26*4</f>
        <v>1560.1187889171497</v>
      </c>
      <c r="L6" s="11">
        <f>('P&amp;L'!K31-'P&amp;L'!K33)*Para!$B$26*4</f>
        <v>1571.0307483401282</v>
      </c>
      <c r="M6" s="11">
        <f>('P&amp;L'!L31-'P&amp;L'!L33)*Para!$B$26*4</f>
        <v>1582.2733510455823</v>
      </c>
      <c r="N6" s="11">
        <f>('P&amp;L'!M31-'P&amp;L'!M33)*Para!$B$26*4</f>
        <v>1593.8566158556146</v>
      </c>
      <c r="O6" s="11">
        <f>('P&amp;L'!N31-'P&amp;L'!N33)*Para!$B$26*4</f>
        <v>1605.7908651726557</v>
      </c>
      <c r="P6" s="11">
        <f>('P&amp;L'!O31-'P&amp;L'!O33)*Para!$B$26*4</f>
        <v>1618.0867341782525</v>
      </c>
      <c r="Q6" s="11">
        <f>('P&amp;L'!P31-'P&amp;L'!P33)*Para!$B$26*4</f>
        <v>1630.7551803105875</v>
      </c>
      <c r="R6" s="11">
        <f>('P&amp;L'!Q31-'P&amp;L'!Q33)*Para!$B$26*4</f>
        <v>1643.8074930291787</v>
      </c>
      <c r="S6" s="11">
        <f>('P&amp;L'!R31-'P&amp;L'!R33)*Para!$B$26*4</f>
        <v>1657.2553038754556</v>
      </c>
      <c r="T6" s="11">
        <f>('P&amp;L'!S31-'P&amp;L'!S33)*Para!$B$26*4</f>
        <v>1671.1105968381862</v>
      </c>
      <c r="U6" s="11">
        <f>('P&amp;L'!T31-'P&amp;L'!T33)*Para!$B$26*4</f>
        <v>1685.3857190329798</v>
      </c>
      <c r="V6" s="11">
        <f>('P&amp;L'!U31-'P&amp;L'!U33)*Para!$B$26*4</f>
        <v>1700.0933917053981</v>
      </c>
    </row>
    <row r="7" spans="1:63" ht="18.75" x14ac:dyDescent="0.3">
      <c r="A7" s="9" t="s">
        <v>100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</row>
    <row r="8" spans="1:63" x14ac:dyDescent="0.2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63" ht="18.75" x14ac:dyDescent="0.3">
      <c r="A9" s="9" t="s">
        <v>101</v>
      </c>
      <c r="B9" s="11">
        <f>SUM(B4:B7)</f>
        <v>0</v>
      </c>
      <c r="C9" s="11">
        <f>SUM(C4:C7)</f>
        <v>-1202.6048974999987</v>
      </c>
      <c r="D9" s="11">
        <f>SUM(D4:D7)</f>
        <v>-1656.7962384991461</v>
      </c>
      <c r="E9" s="11">
        <f>SUM(E4:E7)</f>
        <v>-2101.2667563219093</v>
      </c>
      <c r="F9" s="11">
        <f t="shared" ref="F9:V9" si="0">SUM(F4:F7)</f>
        <v>-2535.7219003052196</v>
      </c>
      <c r="G9" s="11">
        <f t="shared" si="0"/>
        <v>-2949.3544680705008</v>
      </c>
      <c r="H9" s="11">
        <f t="shared" si="0"/>
        <v>-3352.0372412716379</v>
      </c>
      <c r="I9" s="11">
        <f t="shared" si="0"/>
        <v>-3743.4384301835416</v>
      </c>
      <c r="J9" s="11">
        <f t="shared" si="0"/>
        <v>-4123.2161915206671</v>
      </c>
      <c r="K9" s="11">
        <f t="shared" si="0"/>
        <v>-4502.8541857743448</v>
      </c>
      <c r="L9" s="11">
        <f t="shared" si="0"/>
        <v>-4870.5123158919023</v>
      </c>
      <c r="M9" s="11">
        <f t="shared" si="0"/>
        <v>-5225.8275800101528</v>
      </c>
      <c r="N9" s="11">
        <f t="shared" si="0"/>
        <v>-5568.4259769464497</v>
      </c>
      <c r="O9" s="11">
        <f t="shared" si="0"/>
        <v>-5897.9221729083138</v>
      </c>
      <c r="P9" s="11">
        <f t="shared" si="0"/>
        <v>-6213.9191581040177</v>
      </c>
      <c r="Q9" s="11">
        <f t="shared" si="0"/>
        <v>-6516.0078929481369</v>
      </c>
      <c r="R9" s="11">
        <f t="shared" si="0"/>
        <v>-6803.7669435467687</v>
      </c>
      <c r="S9" s="11">
        <f t="shared" si="0"/>
        <v>-7076.7621061375885</v>
      </c>
      <c r="T9" s="11">
        <f t="shared" si="0"/>
        <v>-56515.796020150068</v>
      </c>
      <c r="U9" s="11">
        <f t="shared" si="0"/>
        <v>-55939.157769541052</v>
      </c>
      <c r="V9" s="11">
        <f t="shared" si="0"/>
        <v>-55346.372472050323</v>
      </c>
    </row>
    <row r="10" spans="1:63" x14ac:dyDescent="0.25"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63" ht="18.75" x14ac:dyDescent="0.3">
      <c r="A11" s="9" t="s">
        <v>102</v>
      </c>
      <c r="B11" s="15">
        <v>0</v>
      </c>
      <c r="C11" s="11">
        <f>SUMIF(Para!$M5:$M14,1,Para!$L5:$L14)</f>
        <v>100000</v>
      </c>
      <c r="D11" s="11">
        <f>C11+SUMIF(Para!$M5:$M14,2,Para!$L5:$L14)</f>
        <v>100000</v>
      </c>
      <c r="E11" s="11">
        <f>D11+SUMIF(Para!$M5:$M14,3,Para!$L5:$L14)</f>
        <v>100000</v>
      </c>
      <c r="F11" s="11">
        <f>E11+SUMIF(Para!$M5:$M14,4,Para!$L5:$L14)</f>
        <v>100000</v>
      </c>
      <c r="G11" s="11">
        <f>F11+SUMIF(Para!$M5:$M14,5,Para!$L5:$L14)</f>
        <v>100000</v>
      </c>
      <c r="H11" s="11">
        <f>G11+SUMIF(Para!$M5:$M14,6,Para!$L5:$L14)</f>
        <v>100000</v>
      </c>
      <c r="I11" s="11">
        <f>H11+SUMIF(Para!$M5:$M14,7,Para!$L5:$L14)</f>
        <v>100000</v>
      </c>
      <c r="J11" s="11">
        <f>I11+SUMIF(Para!$M5:$M14,8,Para!$L5:$L14)</f>
        <v>100000</v>
      </c>
      <c r="K11" s="11">
        <f>J11+SUMIF(Para!$M5:$M14,9,Para!$L5:$L14)</f>
        <v>100000</v>
      </c>
      <c r="L11" s="11">
        <f>K11+SUMIF(Para!$M5:$M14,10,Para!$L5:$L14)</f>
        <v>100000</v>
      </c>
      <c r="M11" s="11">
        <f>L11+SUMIF(Para!$M5:$M14,11,Para!$L5:$L14)</f>
        <v>100000</v>
      </c>
      <c r="N11" s="11">
        <f>M11+SUMIF(Para!$M5:$M14,12,Para!$L5:$L14)</f>
        <v>100000</v>
      </c>
      <c r="O11" s="11">
        <f>N11+SUMIF(Para!$M5:$M14,13,Para!$L5:$L14)</f>
        <v>100000</v>
      </c>
      <c r="P11" s="11">
        <f>O11+SUMIF(Para!$M5:$M14,14,Para!$L5:$L14)</f>
        <v>100000</v>
      </c>
      <c r="Q11" s="11">
        <f>P11+SUMIF(Para!$M5:$M14,15,Para!$L5:$L14)</f>
        <v>100000</v>
      </c>
      <c r="R11" s="11">
        <f>Q11+SUMIF(Para!$M5:$M14,16,Para!$L5:$L14)</f>
        <v>100000</v>
      </c>
      <c r="S11" s="11">
        <f>R11+SUMIF(Para!$M5:$M14,17,Para!$L5:$L14)</f>
        <v>100000</v>
      </c>
      <c r="T11" s="11">
        <f>S11+SUMIF(Para!$M5:$M14,18,Para!$L5:$L14)</f>
        <v>100000</v>
      </c>
      <c r="U11" s="11">
        <f>T11+SUMIF(Para!$M5:$M14,19,Para!$L5:$L14)</f>
        <v>100000</v>
      </c>
      <c r="V11" s="11">
        <f>U11+SUMIF(Para!$M5:$M14,20,Para!$L5:$L14)</f>
        <v>100000</v>
      </c>
    </row>
    <row r="12" spans="1:63" ht="18.75" x14ac:dyDescent="0.3">
      <c r="A12" s="9" t="s">
        <v>103</v>
      </c>
      <c r="B12" s="15">
        <v>0</v>
      </c>
      <c r="C12" s="11">
        <f>SUM('P&amp;L'!B8:D8)</f>
        <v>0</v>
      </c>
      <c r="D12" s="11">
        <f>SUM('P&amp;L'!E8:G8)+C12</f>
        <v>2500</v>
      </c>
      <c r="E12" s="11">
        <f>SUM('P&amp;L'!H8:J8)+D12</f>
        <v>5000</v>
      </c>
      <c r="F12" s="11">
        <f>SUM('P&amp;L'!K8:M8)+E12</f>
        <v>7500</v>
      </c>
      <c r="G12" s="11">
        <f>SUM('P&amp;L'!N8:P8)+F12</f>
        <v>10000</v>
      </c>
      <c r="H12" s="11">
        <f>SUM('P&amp;L'!Q8:S8)+G12</f>
        <v>12500</v>
      </c>
      <c r="I12" s="11">
        <f>SUM('P&amp;L'!T8:V8)+H12</f>
        <v>15000</v>
      </c>
      <c r="J12" s="11">
        <f>SUM('P&amp;L'!W8:Y8)+I12</f>
        <v>17500</v>
      </c>
      <c r="K12" s="11">
        <f>SUM('P&amp;L'!Z8:AB8)+J12</f>
        <v>20000</v>
      </c>
      <c r="L12" s="11">
        <f>SUM('P&amp;L'!AC8:AE8)+K12</f>
        <v>22500</v>
      </c>
      <c r="M12" s="11">
        <f>SUM('P&amp;L'!AF8:AH8)+L12</f>
        <v>25000</v>
      </c>
      <c r="N12" s="11">
        <f>SUM('P&amp;L'!AI8:AK8)+M12</f>
        <v>27500</v>
      </c>
      <c r="O12" s="11">
        <f>SUM('P&amp;L'!AL8:AN8)+N12</f>
        <v>30000</v>
      </c>
      <c r="P12" s="11">
        <f>SUM('P&amp;L'!AO8:AQ8)+O12</f>
        <v>32500</v>
      </c>
      <c r="Q12" s="11">
        <f>SUM('P&amp;L'!AR8:AT8)+P12</f>
        <v>35000</v>
      </c>
      <c r="R12" s="11">
        <f>SUM('P&amp;L'!AU8:AW8)+Q12</f>
        <v>37500</v>
      </c>
      <c r="S12" s="11">
        <f>SUM('P&amp;L'!AX8:AZ8)+R12</f>
        <v>40000</v>
      </c>
      <c r="T12" s="11">
        <f>SUM('P&amp;L'!BA8:BC8)+S12</f>
        <v>42500</v>
      </c>
      <c r="U12" s="11">
        <f>SUM('P&amp;L'!BD8:BF8)+T12</f>
        <v>45000</v>
      </c>
      <c r="V12" s="11">
        <f>SUM('P&amp;L'!BG8:BI8)+U12</f>
        <v>47500</v>
      </c>
    </row>
    <row r="13" spans="1:63" ht="18.75" x14ac:dyDescent="0.3">
      <c r="A13" s="9" t="s">
        <v>104</v>
      </c>
      <c r="B13" s="11">
        <f>B11-B12</f>
        <v>0</v>
      </c>
      <c r="C13" s="11">
        <f>C11-C12</f>
        <v>100000</v>
      </c>
      <c r="D13" s="11">
        <f t="shared" ref="D13:V13" si="1">D11-D12</f>
        <v>97500</v>
      </c>
      <c r="E13" s="11">
        <f t="shared" si="1"/>
        <v>95000</v>
      </c>
      <c r="F13" s="11">
        <f t="shared" si="1"/>
        <v>92500</v>
      </c>
      <c r="G13" s="11">
        <f t="shared" si="1"/>
        <v>90000</v>
      </c>
      <c r="H13" s="11">
        <f t="shared" si="1"/>
        <v>87500</v>
      </c>
      <c r="I13" s="11">
        <f t="shared" si="1"/>
        <v>85000</v>
      </c>
      <c r="J13" s="11">
        <f t="shared" si="1"/>
        <v>82500</v>
      </c>
      <c r="K13" s="11">
        <f t="shared" si="1"/>
        <v>80000</v>
      </c>
      <c r="L13" s="11">
        <f t="shared" si="1"/>
        <v>77500</v>
      </c>
      <c r="M13" s="11">
        <f t="shared" si="1"/>
        <v>75000</v>
      </c>
      <c r="N13" s="11">
        <f t="shared" si="1"/>
        <v>72500</v>
      </c>
      <c r="O13" s="11">
        <f t="shared" si="1"/>
        <v>70000</v>
      </c>
      <c r="P13" s="11">
        <f t="shared" si="1"/>
        <v>67500</v>
      </c>
      <c r="Q13" s="11">
        <f t="shared" si="1"/>
        <v>65000</v>
      </c>
      <c r="R13" s="11">
        <f t="shared" si="1"/>
        <v>62500</v>
      </c>
      <c r="S13" s="11">
        <f t="shared" si="1"/>
        <v>60000</v>
      </c>
      <c r="T13" s="11">
        <f t="shared" si="1"/>
        <v>57500</v>
      </c>
      <c r="U13" s="11">
        <f t="shared" si="1"/>
        <v>55000</v>
      </c>
      <c r="V13" s="11">
        <f t="shared" si="1"/>
        <v>52500</v>
      </c>
    </row>
    <row r="14" spans="1:63" x14ac:dyDescent="0.25"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63" ht="18.75" x14ac:dyDescent="0.3">
      <c r="A15" s="9" t="s">
        <v>105</v>
      </c>
      <c r="B15" s="11">
        <f>B9+B13</f>
        <v>0</v>
      </c>
      <c r="C15" s="11">
        <f t="shared" ref="C15:V15" si="2">C9+C13</f>
        <v>98797.395102499999</v>
      </c>
      <c r="D15" s="11">
        <f t="shared" si="2"/>
        <v>95843.203761500859</v>
      </c>
      <c r="E15" s="11">
        <f t="shared" si="2"/>
        <v>92898.733243678085</v>
      </c>
      <c r="F15" s="11">
        <f t="shared" si="2"/>
        <v>89964.278099694784</v>
      </c>
      <c r="G15" s="11">
        <f t="shared" si="2"/>
        <v>87050.645531929506</v>
      </c>
      <c r="H15" s="11">
        <f t="shared" si="2"/>
        <v>84147.962758728361</v>
      </c>
      <c r="I15" s="11">
        <f t="shared" si="2"/>
        <v>81256.561569816462</v>
      </c>
      <c r="J15" s="11">
        <f t="shared" si="2"/>
        <v>78376.783808479333</v>
      </c>
      <c r="K15" s="11">
        <f t="shared" si="2"/>
        <v>75497.14581422566</v>
      </c>
      <c r="L15" s="11">
        <f t="shared" si="2"/>
        <v>72629.487684108099</v>
      </c>
      <c r="M15" s="11">
        <f t="shared" si="2"/>
        <v>69774.172419989845</v>
      </c>
      <c r="N15" s="11">
        <f t="shared" si="2"/>
        <v>66931.574023053545</v>
      </c>
      <c r="O15" s="11">
        <f t="shared" si="2"/>
        <v>64102.077827091685</v>
      </c>
      <c r="P15" s="11">
        <f t="shared" si="2"/>
        <v>61286.080841895979</v>
      </c>
      <c r="Q15" s="11">
        <f t="shared" si="2"/>
        <v>58483.992107051861</v>
      </c>
      <c r="R15" s="11">
        <f t="shared" si="2"/>
        <v>55696.233056453231</v>
      </c>
      <c r="S15" s="11">
        <f t="shared" si="2"/>
        <v>52923.23789386241</v>
      </c>
      <c r="T15" s="11">
        <f t="shared" si="2"/>
        <v>984.20397984993178</v>
      </c>
      <c r="U15" s="11">
        <f t="shared" si="2"/>
        <v>-939.1577695410524</v>
      </c>
      <c r="V15" s="11">
        <f t="shared" si="2"/>
        <v>-2846.3724720503233</v>
      </c>
    </row>
    <row r="16" spans="1:63" x14ac:dyDescent="0.25"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8.75" x14ac:dyDescent="0.3">
      <c r="A17" s="9" t="s">
        <v>106</v>
      </c>
      <c r="B17" s="15">
        <v>0</v>
      </c>
      <c r="C17" s="11">
        <f>SUM('P&amp;L'!B5:D5)*Para!$B29*4</f>
        <v>127.26419999999999</v>
      </c>
      <c r="D17" s="11">
        <f>SUM('P&amp;L'!E5:G5)*Para!$B29*4</f>
        <v>131.1204325242</v>
      </c>
      <c r="E17" s="11">
        <f>SUM('P&amp;L'!H5:J5)*Para!$B29*4</f>
        <v>135.09351275011579</v>
      </c>
      <c r="F17" s="11">
        <f>SUM('P&amp;L'!K5:M5)*Para!$B29*4</f>
        <v>139.18698127995705</v>
      </c>
      <c r="G17" s="11">
        <f>SUM('P&amp;L'!N5:P5)*Para!$B29*4</f>
        <v>143.40448599972103</v>
      </c>
      <c r="H17" s="11">
        <f>SUM('P&amp;L'!Q5:S5)*Para!$B29*4</f>
        <v>147.74978532999859</v>
      </c>
      <c r="I17" s="11">
        <f>SUM('P&amp;L'!T5:V5)*Para!$B29*4</f>
        <v>152.22675157528286</v>
      </c>
      <c r="J17" s="11">
        <f>SUM('P&amp;L'!W5:Y5)*Para!$B29*4</f>
        <v>156.83937437476553</v>
      </c>
      <c r="K17" s="11">
        <f>SUM('P&amp;L'!Z5:AB5)*Para!$B29*4</f>
        <v>161.59176425769533</v>
      </c>
      <c r="L17" s="11">
        <f>SUM('P&amp;L'!AC5:AE5)*Para!$B29*4</f>
        <v>166.48815630646774</v>
      </c>
      <c r="M17" s="11">
        <f>SUM('P&amp;L'!AF5:AH5)*Para!$B29*4</f>
        <v>171.53291393071004</v>
      </c>
      <c r="N17" s="11">
        <f>SUM('P&amp;L'!AI5:AK5)*Para!$B29*4</f>
        <v>176.73053275572451</v>
      </c>
      <c r="O17" s="11">
        <f>SUM('P&amp;L'!AL5:AN5)*Para!$B29*4</f>
        <v>182.08564462875574</v>
      </c>
      <c r="P17" s="11">
        <f>SUM('P&amp;L'!AO5:AQ5)*Para!$B29*4</f>
        <v>187.60302174665168</v>
      </c>
      <c r="Q17" s="11">
        <f>SUM('P&amp;L'!AR5:AT5)*Para!$B29*4</f>
        <v>193.28758090859694</v>
      </c>
      <c r="R17" s="11">
        <f>SUM('P&amp;L'!AU5:AW5)*Para!$B29*4</f>
        <v>199.14438789770836</v>
      </c>
      <c r="S17" s="11">
        <f>SUM('P&amp;L'!AX5:AZ5)*Para!$B29*4</f>
        <v>205.17866199539682</v>
      </c>
      <c r="T17" s="11">
        <f>SUM('P&amp;L'!BA5:BC5)*Para!$B29*4</f>
        <v>211.39578063251932</v>
      </c>
      <c r="U17" s="11">
        <f>SUM('P&amp;L'!BD5:BF5)*Para!$B29*4</f>
        <v>217.80128418146529</v>
      </c>
      <c r="V17" s="11">
        <f>SUM('P&amp;L'!BG5:BI5)*Para!$B29*4</f>
        <v>224.40088089344786</v>
      </c>
    </row>
    <row r="18" spans="1:22" ht="18.75" x14ac:dyDescent="0.3">
      <c r="A18" s="9" t="s">
        <v>107</v>
      </c>
      <c r="B18" s="15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</row>
    <row r="19" spans="1:22" x14ac:dyDescent="0.25">
      <c r="B19" s="12"/>
      <c r="C19" s="13"/>
      <c r="D19" s="13"/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8.75" x14ac:dyDescent="0.3">
      <c r="A20" s="9" t="s">
        <v>108</v>
      </c>
      <c r="B20" s="11">
        <f t="shared" ref="B20:V20" si="3">SUM(B17:B18)</f>
        <v>0</v>
      </c>
      <c r="C20" s="11">
        <f t="shared" si="3"/>
        <v>127.26419999999999</v>
      </c>
      <c r="D20" s="11">
        <f t="shared" si="3"/>
        <v>131.1204325242</v>
      </c>
      <c r="E20" s="11">
        <f t="shared" si="3"/>
        <v>135.09351275011579</v>
      </c>
      <c r="F20" s="11">
        <f t="shared" si="3"/>
        <v>139.18698127995705</v>
      </c>
      <c r="G20" s="11">
        <f t="shared" si="3"/>
        <v>143.40448599972103</v>
      </c>
      <c r="H20" s="11">
        <f t="shared" si="3"/>
        <v>147.74978532999859</v>
      </c>
      <c r="I20" s="11">
        <f t="shared" si="3"/>
        <v>152.22675157528286</v>
      </c>
      <c r="J20" s="11">
        <f t="shared" si="3"/>
        <v>156.83937437476553</v>
      </c>
      <c r="K20" s="11">
        <f t="shared" si="3"/>
        <v>161.59176425769533</v>
      </c>
      <c r="L20" s="11">
        <f t="shared" si="3"/>
        <v>166.48815630646774</v>
      </c>
      <c r="M20" s="11">
        <f t="shared" si="3"/>
        <v>171.53291393071004</v>
      </c>
      <c r="N20" s="11">
        <f t="shared" si="3"/>
        <v>176.73053275572451</v>
      </c>
      <c r="O20" s="11">
        <f t="shared" si="3"/>
        <v>182.08564462875574</v>
      </c>
      <c r="P20" s="11">
        <f t="shared" si="3"/>
        <v>187.60302174665168</v>
      </c>
      <c r="Q20" s="11">
        <f t="shared" si="3"/>
        <v>193.28758090859694</v>
      </c>
      <c r="R20" s="11">
        <f t="shared" si="3"/>
        <v>199.14438789770836</v>
      </c>
      <c r="S20" s="11">
        <f t="shared" si="3"/>
        <v>205.17866199539682</v>
      </c>
      <c r="T20" s="11">
        <f t="shared" si="3"/>
        <v>211.39578063251932</v>
      </c>
      <c r="U20" s="11">
        <f t="shared" si="3"/>
        <v>217.80128418146529</v>
      </c>
      <c r="V20" s="11">
        <f t="shared" si="3"/>
        <v>224.40088089344786</v>
      </c>
    </row>
    <row r="21" spans="1:22" x14ac:dyDescent="0.25"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ht="18.75" x14ac:dyDescent="0.3">
      <c r="A22" s="9" t="s">
        <v>109</v>
      </c>
      <c r="B22" s="15">
        <v>0</v>
      </c>
      <c r="C22" s="11">
        <f>SUMIF(Para!$M17:$M20,1,Para!$L17:$L20)</f>
        <v>100000</v>
      </c>
      <c r="D22" s="11">
        <f>C22+SUMIF(Para!$M17:$M20,2,Para!$L17:$L20)</f>
        <v>100000</v>
      </c>
      <c r="E22" s="11">
        <f>D22+SUMIF(Para!$M17:$M20,3,Para!$L17:$L20)</f>
        <v>100000</v>
      </c>
      <c r="F22" s="11">
        <f>E22+SUMIF(Para!$M17:$M20,4,Para!$L17:$L20)</f>
        <v>100000</v>
      </c>
      <c r="G22" s="11">
        <f>F22+SUMIF(Para!$M17:$M20,5,Para!$L17:$L20)</f>
        <v>100000</v>
      </c>
      <c r="H22" s="11">
        <f>G22+SUMIF(Para!$M17:$M20,6,Para!$L17:$L20)</f>
        <v>100000</v>
      </c>
      <c r="I22" s="11">
        <f>H22+SUMIF(Para!$M17:$M20,7,Para!$L17:$L20)</f>
        <v>100000</v>
      </c>
      <c r="J22" s="11">
        <f>I22+SUMIF(Para!$M17:$M20,8,Para!$L17:$L20)</f>
        <v>100000</v>
      </c>
      <c r="K22" s="11">
        <f>J22+SUMIF(Para!$M17:$M20,9,Para!$L17:$L20)</f>
        <v>100000</v>
      </c>
      <c r="L22" s="11">
        <f>K22+SUMIF(Para!$M17:$M20,10,Para!$L17:$L20)</f>
        <v>100000</v>
      </c>
      <c r="M22" s="11">
        <f>L22+SUMIF(Para!$M17:$M20,11,Para!$L17:$L20)</f>
        <v>100000</v>
      </c>
      <c r="N22" s="11">
        <f>M22+SUMIF(Para!$M17:$M20,12,Para!$L17:$L20)</f>
        <v>100000</v>
      </c>
      <c r="O22" s="11">
        <f>N22+SUMIF(Para!$M17:$M20,13,Para!$L17:$L20)</f>
        <v>100000</v>
      </c>
      <c r="P22" s="11">
        <f>O22+SUMIF(Para!$M17:$M20,14,Para!$L17:$L20)</f>
        <v>100000</v>
      </c>
      <c r="Q22" s="11">
        <f>P22+SUMIF(Para!$M17:$M20,15,Para!$L17:$L20)</f>
        <v>100000</v>
      </c>
      <c r="R22" s="11">
        <f>Q22+SUMIF(Para!$M17:$M20,16,Para!$L17:$L20)</f>
        <v>100000</v>
      </c>
      <c r="S22" s="11">
        <f>R22+SUMIF(Para!$M17:$M20,17,Para!$L17:$L20)</f>
        <v>100000</v>
      </c>
      <c r="T22" s="11">
        <f>S22+SUMIF(Para!$M17:$M20,18,Para!$L17:$L20)</f>
        <v>50000</v>
      </c>
      <c r="U22" s="11">
        <f>T22+SUMIF(Para!$M17:$M20,19,Para!$L17:$L20)</f>
        <v>50000</v>
      </c>
      <c r="V22" s="11">
        <f>U22+SUMIF(Para!$M17:$M20,20,Para!$L17:$L20)</f>
        <v>50000</v>
      </c>
    </row>
    <row r="23" spans="1:22" ht="18.75" x14ac:dyDescent="0.3">
      <c r="A23" s="9" t="s">
        <v>110</v>
      </c>
      <c r="B23" s="15">
        <v>0</v>
      </c>
      <c r="C23" s="15">
        <v>0</v>
      </c>
      <c r="D23" s="11">
        <f>C23</f>
        <v>0</v>
      </c>
      <c r="E23" s="11">
        <f t="shared" ref="E23:V23" si="4">D23</f>
        <v>0</v>
      </c>
      <c r="F23" s="11">
        <f t="shared" si="4"/>
        <v>0</v>
      </c>
      <c r="G23" s="11">
        <f t="shared" si="4"/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  <c r="M23" s="11">
        <f t="shared" si="4"/>
        <v>0</v>
      </c>
      <c r="N23" s="11">
        <f t="shared" si="4"/>
        <v>0</v>
      </c>
      <c r="O23" s="11">
        <f t="shared" si="4"/>
        <v>0</v>
      </c>
      <c r="P23" s="11">
        <f t="shared" si="4"/>
        <v>0</v>
      </c>
      <c r="Q23" s="11">
        <f t="shared" si="4"/>
        <v>0</v>
      </c>
      <c r="R23" s="11">
        <f t="shared" si="4"/>
        <v>0</v>
      </c>
      <c r="S23" s="11">
        <f t="shared" si="4"/>
        <v>0</v>
      </c>
      <c r="T23" s="11">
        <f t="shared" si="4"/>
        <v>0</v>
      </c>
      <c r="U23" s="11">
        <f t="shared" si="4"/>
        <v>0</v>
      </c>
      <c r="V23" s="11">
        <f t="shared" si="4"/>
        <v>0</v>
      </c>
    </row>
    <row r="24" spans="1:22" x14ac:dyDescent="0.25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ht="18.75" x14ac:dyDescent="0.3">
      <c r="A25" s="9" t="s">
        <v>111</v>
      </c>
      <c r="B25" s="11">
        <f>SUM(B20:B23)</f>
        <v>0</v>
      </c>
      <c r="C25" s="11">
        <f t="shared" ref="C25:V25" si="5">SUM(C20:C23)</f>
        <v>100127.26420000001</v>
      </c>
      <c r="D25" s="11">
        <f t="shared" si="5"/>
        <v>100131.1204325242</v>
      </c>
      <c r="E25" s="11">
        <f t="shared" si="5"/>
        <v>100135.09351275011</v>
      </c>
      <c r="F25" s="11">
        <f t="shared" si="5"/>
        <v>100139.18698127996</v>
      </c>
      <c r="G25" s="11">
        <f t="shared" si="5"/>
        <v>100143.40448599972</v>
      </c>
      <c r="H25" s="11">
        <f t="shared" si="5"/>
        <v>100147.74978533</v>
      </c>
      <c r="I25" s="11">
        <f t="shared" si="5"/>
        <v>100152.22675157529</v>
      </c>
      <c r="J25" s="11">
        <f t="shared" si="5"/>
        <v>100156.83937437476</v>
      </c>
      <c r="K25" s="11">
        <f t="shared" si="5"/>
        <v>100161.5917642577</v>
      </c>
      <c r="L25" s="11">
        <f t="shared" si="5"/>
        <v>100166.48815630647</v>
      </c>
      <c r="M25" s="11">
        <f t="shared" si="5"/>
        <v>100171.53291393071</v>
      </c>
      <c r="N25" s="11">
        <f t="shared" si="5"/>
        <v>100176.73053275573</v>
      </c>
      <c r="O25" s="11">
        <f t="shared" si="5"/>
        <v>100182.08564462875</v>
      </c>
      <c r="P25" s="11">
        <f t="shared" si="5"/>
        <v>100187.60302174665</v>
      </c>
      <c r="Q25" s="11">
        <f t="shared" si="5"/>
        <v>100193.2875809086</v>
      </c>
      <c r="R25" s="11">
        <f t="shared" si="5"/>
        <v>100199.14438789772</v>
      </c>
      <c r="S25" s="11">
        <f t="shared" si="5"/>
        <v>100205.17866199539</v>
      </c>
      <c r="T25" s="11">
        <f t="shared" si="5"/>
        <v>50211.39578063252</v>
      </c>
      <c r="U25" s="11">
        <f t="shared" si="5"/>
        <v>50217.801284181463</v>
      </c>
      <c r="V25" s="11">
        <f t="shared" si="5"/>
        <v>50224.400880893445</v>
      </c>
    </row>
    <row r="26" spans="1:22" x14ac:dyDescent="0.25"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8.75" x14ac:dyDescent="0.3">
      <c r="A27" s="9" t="s">
        <v>112</v>
      </c>
      <c r="B27" s="15">
        <v>0</v>
      </c>
      <c r="C27" s="15">
        <v>0</v>
      </c>
      <c r="D27" s="11">
        <f>C27</f>
        <v>0</v>
      </c>
      <c r="E27" s="11">
        <f t="shared" ref="E27:V27" si="6">D27</f>
        <v>0</v>
      </c>
      <c r="F27" s="11">
        <f t="shared" si="6"/>
        <v>0</v>
      </c>
      <c r="G27" s="11">
        <f t="shared" si="6"/>
        <v>0</v>
      </c>
      <c r="H27" s="11">
        <f t="shared" si="6"/>
        <v>0</v>
      </c>
      <c r="I27" s="11">
        <f t="shared" si="6"/>
        <v>0</v>
      </c>
      <c r="J27" s="11">
        <f t="shared" si="6"/>
        <v>0</v>
      </c>
      <c r="K27" s="11">
        <f t="shared" si="6"/>
        <v>0</v>
      </c>
      <c r="L27" s="11">
        <f t="shared" si="6"/>
        <v>0</v>
      </c>
      <c r="M27" s="11">
        <f t="shared" si="6"/>
        <v>0</v>
      </c>
      <c r="N27" s="11">
        <f t="shared" si="6"/>
        <v>0</v>
      </c>
      <c r="O27" s="11">
        <f t="shared" si="6"/>
        <v>0</v>
      </c>
      <c r="P27" s="11">
        <f t="shared" si="6"/>
        <v>0</v>
      </c>
      <c r="Q27" s="11">
        <f t="shared" si="6"/>
        <v>0</v>
      </c>
      <c r="R27" s="11">
        <f t="shared" si="6"/>
        <v>0</v>
      </c>
      <c r="S27" s="11">
        <f t="shared" si="6"/>
        <v>0</v>
      </c>
      <c r="T27" s="11">
        <f t="shared" si="6"/>
        <v>0</v>
      </c>
      <c r="U27" s="11">
        <f t="shared" si="6"/>
        <v>0</v>
      </c>
      <c r="V27" s="11">
        <f t="shared" si="6"/>
        <v>0</v>
      </c>
    </row>
    <row r="28" spans="1:22" ht="18.75" x14ac:dyDescent="0.3">
      <c r="A28" s="9" t="s">
        <v>115</v>
      </c>
      <c r="B28" s="15">
        <v>0</v>
      </c>
      <c r="C28" s="11">
        <f>'P&amp;L'!B39</f>
        <v>-1329.8690975000002</v>
      </c>
      <c r="D28" s="11">
        <f>'P&amp;L'!C39+C28</f>
        <v>-4287.9166710233476</v>
      </c>
      <c r="E28" s="11">
        <f>'P&amp;L'!D39+D28</f>
        <v>-7236.3602690720263</v>
      </c>
      <c r="F28" s="11">
        <f>'P&amp;L'!E39+E28</f>
        <v>-10174.908881585177</v>
      </c>
      <c r="G28" s="11">
        <f>'P&amp;L'!F39+F28</f>
        <v>-13092.758954070223</v>
      </c>
      <c r="H28" s="11">
        <f>'P&amp;L'!G39+G28</f>
        <v>-15999.787026601638</v>
      </c>
      <c r="I28" s="11">
        <f>'P&amp;L'!H39+H28</f>
        <v>-18895.665181758828</v>
      </c>
      <c r="J28" s="11">
        <f>'P&amp;L'!I39+I28</f>
        <v>-21780.055565895436</v>
      </c>
      <c r="K28" s="11">
        <f>'P&amp;L'!J39+J28</f>
        <v>-24664.445950032044</v>
      </c>
      <c r="L28" s="11">
        <f>'P&amp;L'!K39+K28</f>
        <v>-27537.000472198375</v>
      </c>
      <c r="M28" s="11">
        <f>'P&amp;L'!L39+L28</f>
        <v>-30397.360493940869</v>
      </c>
      <c r="N28" s="11">
        <f>'P&amp;L'!M39+M28</f>
        <v>-33245.156509702181</v>
      </c>
      <c r="O28" s="11">
        <f>'P&amp;L'!N39+N28</f>
        <v>-36080.007817537073</v>
      </c>
      <c r="P28" s="11">
        <f>'P&amp;L'!O39+O28</f>
        <v>-38901.522179850675</v>
      </c>
      <c r="Q28" s="11">
        <f>'P&amp;L'!P39+P28</f>
        <v>-41709.295473856742</v>
      </c>
      <c r="R28" s="11">
        <f>'P&amp;L'!Q39+Q28</f>
        <v>-44502.911331444484</v>
      </c>
      <c r="S28" s="11">
        <f>'P&amp;L'!R39+R28</f>
        <v>-47281.94076813299</v>
      </c>
      <c r="T28" s="11">
        <f>'P&amp;L'!S39+S28</f>
        <v>-49227.191800782595</v>
      </c>
      <c r="U28" s="11">
        <f>'P&amp;L'!T39+T28</f>
        <v>-51156.959053722516</v>
      </c>
      <c r="V28" s="11">
        <f>'P&amp;L'!U39+U28</f>
        <v>-53070.773352943768</v>
      </c>
    </row>
    <row r="29" spans="1:22" x14ac:dyDescent="0.25"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2" ht="18.75" x14ac:dyDescent="0.3">
      <c r="A30" s="9" t="s">
        <v>113</v>
      </c>
      <c r="B30" s="11">
        <f>SUM(B27:B28)</f>
        <v>0</v>
      </c>
      <c r="C30" s="11">
        <f>SUM(C27:C28)</f>
        <v>-1329.8690975000002</v>
      </c>
      <c r="D30" s="11">
        <f>SUM(D27:D28)</f>
        <v>-4287.9166710233476</v>
      </c>
      <c r="E30" s="11">
        <f>SUM(E27:E28)</f>
        <v>-7236.3602690720263</v>
      </c>
      <c r="F30" s="11">
        <f t="shared" ref="F30:V30" si="7">SUM(F27:F28)</f>
        <v>-10174.908881585177</v>
      </c>
      <c r="G30" s="11">
        <f t="shared" si="7"/>
        <v>-13092.758954070223</v>
      </c>
      <c r="H30" s="11">
        <f t="shared" si="7"/>
        <v>-15999.787026601638</v>
      </c>
      <c r="I30" s="11">
        <f t="shared" si="7"/>
        <v>-18895.665181758828</v>
      </c>
      <c r="J30" s="11">
        <f t="shared" si="7"/>
        <v>-21780.055565895436</v>
      </c>
      <c r="K30" s="11">
        <f t="shared" si="7"/>
        <v>-24664.445950032044</v>
      </c>
      <c r="L30" s="11">
        <f t="shared" si="7"/>
        <v>-27537.000472198375</v>
      </c>
      <c r="M30" s="11">
        <f t="shared" si="7"/>
        <v>-30397.360493940869</v>
      </c>
      <c r="N30" s="11">
        <f t="shared" si="7"/>
        <v>-33245.156509702181</v>
      </c>
      <c r="O30" s="11">
        <f t="shared" si="7"/>
        <v>-36080.007817537073</v>
      </c>
      <c r="P30" s="11">
        <f t="shared" si="7"/>
        <v>-38901.522179850675</v>
      </c>
      <c r="Q30" s="11">
        <f t="shared" si="7"/>
        <v>-41709.295473856742</v>
      </c>
      <c r="R30" s="11">
        <f t="shared" si="7"/>
        <v>-44502.911331444484</v>
      </c>
      <c r="S30" s="11">
        <f t="shared" si="7"/>
        <v>-47281.94076813299</v>
      </c>
      <c r="T30" s="11">
        <f t="shared" si="7"/>
        <v>-49227.191800782595</v>
      </c>
      <c r="U30" s="11">
        <f t="shared" si="7"/>
        <v>-51156.959053722516</v>
      </c>
      <c r="V30" s="11">
        <f t="shared" si="7"/>
        <v>-53070.773352943768</v>
      </c>
    </row>
    <row r="31" spans="1:22" x14ac:dyDescent="0.25"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 ht="18.75" x14ac:dyDescent="0.3">
      <c r="A32" s="9" t="s">
        <v>114</v>
      </c>
      <c r="B32" s="11">
        <f>B25+B30</f>
        <v>0</v>
      </c>
      <c r="C32" s="11">
        <f>C25+C30</f>
        <v>98797.395102499999</v>
      </c>
      <c r="D32" s="11">
        <f>D25+D30</f>
        <v>95843.203761500859</v>
      </c>
      <c r="E32" s="11">
        <f>E25+E30</f>
        <v>92898.733243678085</v>
      </c>
      <c r="F32" s="11">
        <f t="shared" ref="F32:V32" si="8">F25+F30</f>
        <v>89964.278099694784</v>
      </c>
      <c r="G32" s="11">
        <f t="shared" si="8"/>
        <v>87050.645531929506</v>
      </c>
      <c r="H32" s="11">
        <f t="shared" si="8"/>
        <v>84147.962758728361</v>
      </c>
      <c r="I32" s="11">
        <f t="shared" si="8"/>
        <v>81256.561569816462</v>
      </c>
      <c r="J32" s="11">
        <f t="shared" si="8"/>
        <v>78376.783808479318</v>
      </c>
      <c r="K32" s="11">
        <f t="shared" si="8"/>
        <v>75497.14581422566</v>
      </c>
      <c r="L32" s="11">
        <f t="shared" si="8"/>
        <v>72629.487684108099</v>
      </c>
      <c r="M32" s="11">
        <f t="shared" si="8"/>
        <v>69774.172419989845</v>
      </c>
      <c r="N32" s="11">
        <f t="shared" si="8"/>
        <v>66931.574023053545</v>
      </c>
      <c r="O32" s="11">
        <f t="shared" si="8"/>
        <v>64102.077827091678</v>
      </c>
      <c r="P32" s="11">
        <f t="shared" si="8"/>
        <v>61286.080841895971</v>
      </c>
      <c r="Q32" s="11">
        <f t="shared" si="8"/>
        <v>58483.992107051854</v>
      </c>
      <c r="R32" s="11">
        <f t="shared" si="8"/>
        <v>55696.233056453231</v>
      </c>
      <c r="S32" s="11">
        <f t="shared" si="8"/>
        <v>52923.237893862402</v>
      </c>
      <c r="T32" s="11">
        <f t="shared" si="8"/>
        <v>984.20397984992451</v>
      </c>
      <c r="U32" s="11">
        <f t="shared" si="8"/>
        <v>-939.1577695410524</v>
      </c>
      <c r="V32" s="11">
        <f t="shared" si="8"/>
        <v>-2846.3724720503233</v>
      </c>
    </row>
    <row r="34" spans="1:7" ht="18.75" x14ac:dyDescent="0.3">
      <c r="B34" s="1" t="str">
        <f>B1</f>
        <v>Prior</v>
      </c>
      <c r="C34" s="1">
        <f>COGS!B1</f>
        <v>2025</v>
      </c>
      <c r="D34" s="1">
        <f>C34+1</f>
        <v>2026</v>
      </c>
      <c r="E34" s="1">
        <f>D34+1</f>
        <v>2027</v>
      </c>
      <c r="F34" s="1">
        <f>E34+1</f>
        <v>2028</v>
      </c>
      <c r="G34" s="1">
        <f>F34+1</f>
        <v>2029</v>
      </c>
    </row>
    <row r="35" spans="1:7" ht="18.75" x14ac:dyDescent="0.3">
      <c r="A35" s="9" t="str">
        <f t="shared" ref="A35:B38" si="9">A4</f>
        <v>Cash</v>
      </c>
      <c r="B35" s="11">
        <f t="shared" si="9"/>
        <v>0</v>
      </c>
      <c r="C35" s="11">
        <f>F4</f>
        <v>-4672.2514457746447</v>
      </c>
      <c r="D35" s="11">
        <f>J4</f>
        <v>-6410.4979195974456</v>
      </c>
      <c r="E35" s="11">
        <f>N4</f>
        <v>-7957.5699902028246</v>
      </c>
      <c r="F35" s="11">
        <f>R4</f>
        <v>-9343.7241821156349</v>
      </c>
      <c r="G35" s="11">
        <f>V4</f>
        <v>-58056.269827776239</v>
      </c>
    </row>
    <row r="36" spans="1:7" ht="18.75" x14ac:dyDescent="0.3">
      <c r="A36" s="9" t="str">
        <f t="shared" si="9"/>
        <v>Accounts Receivable</v>
      </c>
      <c r="B36" s="11">
        <f t="shared" si="9"/>
        <v>0</v>
      </c>
      <c r="C36" s="11">
        <f>F5</f>
        <v>626.34141575980686</v>
      </c>
      <c r="D36" s="11">
        <f>J5</f>
        <v>727.16293915962899</v>
      </c>
      <c r="E36" s="11">
        <f>N5</f>
        <v>795.28739740076026</v>
      </c>
      <c r="F36" s="11">
        <f>R5</f>
        <v>896.14974553968773</v>
      </c>
      <c r="G36" s="11">
        <f>V5</f>
        <v>1009.8039640205154</v>
      </c>
    </row>
    <row r="37" spans="1:7" ht="18.75" x14ac:dyDescent="0.3">
      <c r="A37" s="9" t="str">
        <f t="shared" si="9"/>
        <v>Inventories</v>
      </c>
      <c r="B37" s="11">
        <f t="shared" si="9"/>
        <v>0</v>
      </c>
      <c r="C37" s="11">
        <f>F6</f>
        <v>1510.1881297096186</v>
      </c>
      <c r="D37" s="11">
        <f>J6</f>
        <v>1560.1187889171497</v>
      </c>
      <c r="E37" s="11">
        <f>N6</f>
        <v>1593.8566158556146</v>
      </c>
      <c r="F37" s="11">
        <f>R6</f>
        <v>1643.8074930291787</v>
      </c>
      <c r="G37" s="11">
        <f>V6</f>
        <v>1700.0933917053981</v>
      </c>
    </row>
    <row r="38" spans="1:7" ht="18.75" x14ac:dyDescent="0.3">
      <c r="A38" s="9" t="str">
        <f t="shared" si="9"/>
        <v>Other Current</v>
      </c>
      <c r="B38" s="11">
        <f t="shared" si="9"/>
        <v>0</v>
      </c>
      <c r="C38" s="11">
        <f>F7</f>
        <v>0</v>
      </c>
      <c r="D38" s="11">
        <f>J7</f>
        <v>0</v>
      </c>
      <c r="E38" s="11">
        <f>N7</f>
        <v>0</v>
      </c>
      <c r="F38" s="11">
        <f>R7</f>
        <v>0</v>
      </c>
      <c r="G38" s="11">
        <f>V7</f>
        <v>0</v>
      </c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ht="18.75" x14ac:dyDescent="0.3">
      <c r="A40" s="9" t="str">
        <f>A9</f>
        <v>Total Current</v>
      </c>
      <c r="B40" s="11">
        <f t="shared" ref="B40:G40" si="10">SUM(B35:B38)</f>
        <v>0</v>
      </c>
      <c r="C40" s="11">
        <f t="shared" si="10"/>
        <v>-2535.7219003052196</v>
      </c>
      <c r="D40" s="11">
        <f t="shared" si="10"/>
        <v>-4123.2161915206671</v>
      </c>
      <c r="E40" s="11">
        <f t="shared" si="10"/>
        <v>-5568.4259769464497</v>
      </c>
      <c r="F40" s="11">
        <f t="shared" si="10"/>
        <v>-6803.7669435467687</v>
      </c>
      <c r="G40" s="11">
        <f t="shared" si="10"/>
        <v>-55346.372472050323</v>
      </c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ht="18.75" x14ac:dyDescent="0.3">
      <c r="A42" s="9" t="str">
        <f>A11</f>
        <v>Fixed Assets</v>
      </c>
      <c r="B42" s="11">
        <f>B11</f>
        <v>0</v>
      </c>
      <c r="C42" s="11">
        <f>F11</f>
        <v>100000</v>
      </c>
      <c r="D42" s="11">
        <f>J11</f>
        <v>100000</v>
      </c>
      <c r="E42" s="11">
        <f>N11</f>
        <v>100000</v>
      </c>
      <c r="F42" s="11">
        <f>R11</f>
        <v>100000</v>
      </c>
      <c r="G42" s="11">
        <f>V11</f>
        <v>100000</v>
      </c>
    </row>
    <row r="43" spans="1:7" ht="18.75" x14ac:dyDescent="0.3">
      <c r="A43" s="9" t="str">
        <f>A12</f>
        <v>Less: Accum Deprec</v>
      </c>
      <c r="B43" s="11">
        <f>B12</f>
        <v>0</v>
      </c>
      <c r="C43" s="11">
        <f>F12</f>
        <v>7500</v>
      </c>
      <c r="D43" s="11">
        <f>J12</f>
        <v>17500</v>
      </c>
      <c r="E43" s="11">
        <f>N12</f>
        <v>27500</v>
      </c>
      <c r="F43" s="11">
        <f>R12</f>
        <v>37500</v>
      </c>
      <c r="G43" s="11">
        <f>V12</f>
        <v>47500</v>
      </c>
    </row>
    <row r="44" spans="1:7" ht="18.75" x14ac:dyDescent="0.3">
      <c r="A44" s="9" t="str">
        <f>A13</f>
        <v>Net Fixed Assets</v>
      </c>
      <c r="B44" s="11">
        <f t="shared" ref="B44:G44" si="11">B42-B43</f>
        <v>0</v>
      </c>
      <c r="C44" s="11">
        <f t="shared" si="11"/>
        <v>92500</v>
      </c>
      <c r="D44" s="11">
        <f t="shared" si="11"/>
        <v>82500</v>
      </c>
      <c r="E44" s="11">
        <f t="shared" si="11"/>
        <v>72500</v>
      </c>
      <c r="F44" s="11">
        <f t="shared" si="11"/>
        <v>62500</v>
      </c>
      <c r="G44" s="11">
        <f t="shared" si="11"/>
        <v>52500</v>
      </c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ht="18.75" x14ac:dyDescent="0.3">
      <c r="A46" s="9" t="str">
        <f>A15</f>
        <v>Total Assets</v>
      </c>
      <c r="B46" s="11">
        <f t="shared" ref="B46:G46" si="12">B40+B44</f>
        <v>0</v>
      </c>
      <c r="C46" s="11">
        <f t="shared" si="12"/>
        <v>89964.278099694784</v>
      </c>
      <c r="D46" s="11">
        <f t="shared" si="12"/>
        <v>78376.783808479333</v>
      </c>
      <c r="E46" s="11">
        <f t="shared" si="12"/>
        <v>66931.574023053545</v>
      </c>
      <c r="F46" s="11">
        <f t="shared" si="12"/>
        <v>55696.233056453231</v>
      </c>
      <c r="G46" s="11">
        <f t="shared" si="12"/>
        <v>-2846.3724720503233</v>
      </c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ht="18.75" x14ac:dyDescent="0.3">
      <c r="A48" s="9" t="str">
        <f>A17</f>
        <v>Accounts Payable</v>
      </c>
      <c r="B48" s="11">
        <f>B17</f>
        <v>0</v>
      </c>
      <c r="C48" s="11">
        <f>F17</f>
        <v>139.18698127995705</v>
      </c>
      <c r="D48" s="11">
        <f>J17</f>
        <v>156.83937437476553</v>
      </c>
      <c r="E48" s="11">
        <f>N17</f>
        <v>176.73053275572451</v>
      </c>
      <c r="F48" s="11">
        <f>R17</f>
        <v>199.14438789770836</v>
      </c>
      <c r="G48" s="11">
        <f>V17</f>
        <v>224.40088089344786</v>
      </c>
    </row>
    <row r="49" spans="1:7" ht="18.75" x14ac:dyDescent="0.3">
      <c r="A49" s="9" t="str">
        <f>A18</f>
        <v>Other Current Lia</v>
      </c>
      <c r="B49" s="11">
        <f>B18</f>
        <v>0</v>
      </c>
      <c r="C49" s="11">
        <f>F18</f>
        <v>0</v>
      </c>
      <c r="D49" s="11">
        <f>J18</f>
        <v>0</v>
      </c>
      <c r="E49" s="11">
        <f>N18</f>
        <v>0</v>
      </c>
      <c r="F49" s="11">
        <f>R18</f>
        <v>0</v>
      </c>
      <c r="G49" s="11">
        <f>V18</f>
        <v>0</v>
      </c>
    </row>
    <row r="50" spans="1:7" x14ac:dyDescent="0.25">
      <c r="A50" s="13"/>
      <c r="B50" s="13"/>
      <c r="C50" s="13"/>
      <c r="D50" s="13"/>
      <c r="E50" s="13"/>
      <c r="F50" s="13"/>
      <c r="G50" s="13"/>
    </row>
    <row r="51" spans="1:7" ht="18.75" x14ac:dyDescent="0.3">
      <c r="A51" s="9" t="str">
        <f>A20</f>
        <v>Total Current Lia</v>
      </c>
      <c r="B51" s="11">
        <f t="shared" ref="B51:G51" si="13">SUM(B48:B49)</f>
        <v>0</v>
      </c>
      <c r="C51" s="11">
        <f t="shared" si="13"/>
        <v>139.18698127995705</v>
      </c>
      <c r="D51" s="11">
        <f t="shared" si="13"/>
        <v>156.83937437476553</v>
      </c>
      <c r="E51" s="11">
        <f t="shared" si="13"/>
        <v>176.73053275572451</v>
      </c>
      <c r="F51" s="11">
        <f t="shared" si="13"/>
        <v>199.14438789770836</v>
      </c>
      <c r="G51" s="11">
        <f t="shared" si="13"/>
        <v>224.40088089344786</v>
      </c>
    </row>
    <row r="52" spans="1:7" x14ac:dyDescent="0.25">
      <c r="A52" s="13"/>
      <c r="B52" s="13"/>
      <c r="C52" s="13"/>
      <c r="D52" s="13"/>
      <c r="E52" s="13"/>
      <c r="F52" s="13"/>
      <c r="G52" s="13"/>
    </row>
    <row r="53" spans="1:7" ht="18.75" x14ac:dyDescent="0.3">
      <c r="A53" s="9" t="str">
        <f>A22</f>
        <v>Notes Payable</v>
      </c>
      <c r="B53" s="11">
        <f>B22</f>
        <v>0</v>
      </c>
      <c r="C53" s="11">
        <f>F22</f>
        <v>100000</v>
      </c>
      <c r="D53" s="11">
        <f>J22</f>
        <v>100000</v>
      </c>
      <c r="E53" s="11">
        <f>N22</f>
        <v>100000</v>
      </c>
      <c r="F53" s="11">
        <f>R22</f>
        <v>100000</v>
      </c>
      <c r="G53" s="11">
        <f>V22</f>
        <v>50000</v>
      </c>
    </row>
    <row r="54" spans="1:7" ht="18.75" x14ac:dyDescent="0.3">
      <c r="A54" s="9" t="str">
        <f>A23</f>
        <v>Other Long Term</v>
      </c>
      <c r="B54" s="11">
        <f>B23</f>
        <v>0</v>
      </c>
      <c r="C54" s="11">
        <f>F23</f>
        <v>0</v>
      </c>
      <c r="D54" s="11">
        <f>J23</f>
        <v>0</v>
      </c>
      <c r="E54" s="11">
        <f>N23</f>
        <v>0</v>
      </c>
      <c r="F54" s="11">
        <f>R23</f>
        <v>0</v>
      </c>
      <c r="G54" s="11">
        <f>V23</f>
        <v>0</v>
      </c>
    </row>
    <row r="55" spans="1:7" x14ac:dyDescent="0.25">
      <c r="A55" s="13"/>
      <c r="B55" s="13"/>
      <c r="C55" s="13"/>
      <c r="D55" s="13"/>
      <c r="E55" s="13"/>
      <c r="F55" s="13"/>
      <c r="G55" s="13"/>
    </row>
    <row r="56" spans="1:7" ht="18.75" x14ac:dyDescent="0.3">
      <c r="A56" s="9" t="str">
        <f>A25</f>
        <v>Total Liabilities</v>
      </c>
      <c r="B56" s="11">
        <f t="shared" ref="B56:G56" si="14">SUM(B53:B54)</f>
        <v>0</v>
      </c>
      <c r="C56" s="11">
        <f t="shared" si="14"/>
        <v>100000</v>
      </c>
      <c r="D56" s="11">
        <f t="shared" si="14"/>
        <v>100000</v>
      </c>
      <c r="E56" s="11">
        <f t="shared" si="14"/>
        <v>100000</v>
      </c>
      <c r="F56" s="11">
        <f t="shared" si="14"/>
        <v>100000</v>
      </c>
      <c r="G56" s="11">
        <f t="shared" si="14"/>
        <v>50000</v>
      </c>
    </row>
    <row r="57" spans="1:7" x14ac:dyDescent="0.25">
      <c r="A57" s="13"/>
      <c r="B57" s="13"/>
      <c r="C57" s="13"/>
      <c r="D57" s="13"/>
      <c r="E57" s="13"/>
      <c r="F57" s="13"/>
      <c r="G57" s="13"/>
    </row>
    <row r="58" spans="1:7" ht="18.75" x14ac:dyDescent="0.3">
      <c r="A58" s="9" t="str">
        <f>A27</f>
        <v>Paid In Capital</v>
      </c>
      <c r="B58" s="11">
        <f>B27</f>
        <v>0</v>
      </c>
      <c r="C58" s="11">
        <f>F27</f>
        <v>0</v>
      </c>
      <c r="D58" s="11">
        <f>J27</f>
        <v>0</v>
      </c>
      <c r="E58" s="11">
        <f>N27</f>
        <v>0</v>
      </c>
      <c r="F58" s="11">
        <f>R27</f>
        <v>0</v>
      </c>
      <c r="G58" s="11">
        <f>V27</f>
        <v>0</v>
      </c>
    </row>
    <row r="59" spans="1:7" ht="18.75" x14ac:dyDescent="0.3">
      <c r="A59" s="9" t="str">
        <f>A28</f>
        <v>Retained Earnings</v>
      </c>
      <c r="B59" s="11">
        <f>B28</f>
        <v>0</v>
      </c>
      <c r="C59" s="11">
        <f>F28</f>
        <v>-10174.908881585177</v>
      </c>
      <c r="D59" s="11">
        <f>J28</f>
        <v>-21780.055565895436</v>
      </c>
      <c r="E59" s="11">
        <f>N28</f>
        <v>-33245.156509702181</v>
      </c>
      <c r="F59" s="11">
        <f>R28</f>
        <v>-44502.911331444484</v>
      </c>
      <c r="G59" s="11">
        <f>V28</f>
        <v>-53070.773352943768</v>
      </c>
    </row>
    <row r="60" spans="1:7" x14ac:dyDescent="0.25">
      <c r="A60" s="13"/>
      <c r="B60" s="13"/>
      <c r="C60" s="13"/>
      <c r="D60" s="13"/>
      <c r="E60" s="13"/>
      <c r="F60" s="13"/>
      <c r="G60" s="13"/>
    </row>
    <row r="61" spans="1:7" ht="18.75" x14ac:dyDescent="0.3">
      <c r="A61" s="9" t="str">
        <f>A30</f>
        <v>Total Equity</v>
      </c>
      <c r="B61" s="11">
        <f t="shared" ref="B61:G61" si="15">SUM(B58:B59)</f>
        <v>0</v>
      </c>
      <c r="C61" s="11">
        <f t="shared" si="15"/>
        <v>-10174.908881585177</v>
      </c>
      <c r="D61" s="11">
        <f t="shared" si="15"/>
        <v>-21780.055565895436</v>
      </c>
      <c r="E61" s="11">
        <f t="shared" si="15"/>
        <v>-33245.156509702181</v>
      </c>
      <c r="F61" s="11">
        <f t="shared" si="15"/>
        <v>-44502.911331444484</v>
      </c>
      <c r="G61" s="11">
        <f t="shared" si="15"/>
        <v>-53070.773352943768</v>
      </c>
    </row>
    <row r="62" spans="1:7" x14ac:dyDescent="0.25">
      <c r="A62" s="13"/>
      <c r="B62" s="13"/>
      <c r="C62" s="13"/>
      <c r="D62" s="13"/>
      <c r="E62" s="13"/>
      <c r="F62" s="13"/>
      <c r="G62" s="13"/>
    </row>
    <row r="63" spans="1:7" ht="18.75" x14ac:dyDescent="0.3">
      <c r="A63" s="9" t="str">
        <f>A32</f>
        <v>Total Lia &amp; Equity</v>
      </c>
      <c r="B63" s="11">
        <f t="shared" ref="B63:G63" si="16">B56+B61</f>
        <v>0</v>
      </c>
      <c r="C63" s="11">
        <f t="shared" si="16"/>
        <v>89825.091118414828</v>
      </c>
      <c r="D63" s="11">
        <f t="shared" si="16"/>
        <v>78219.94443410456</v>
      </c>
      <c r="E63" s="11">
        <f t="shared" si="16"/>
        <v>66754.843490297819</v>
      </c>
      <c r="F63" s="11">
        <f t="shared" si="16"/>
        <v>55497.088668555516</v>
      </c>
      <c r="G63" s="11">
        <f t="shared" si="16"/>
        <v>-3070.7733529437683</v>
      </c>
    </row>
  </sheetData>
  <sheetProtection selectLockedCells="1"/>
  <mergeCells count="5">
    <mergeCell ref="C1:F1"/>
    <mergeCell ref="G1:J1"/>
    <mergeCell ref="K1:N1"/>
    <mergeCell ref="O1:R1"/>
    <mergeCell ref="S1:V1"/>
  </mergeCells>
  <pageMargins left="0.7" right="0.7" top="0.75" bottom="0.75" header="0.3" footer="0.3"/>
  <ignoredErrors>
    <ignoredError sqref="C12 E12:V12" unlocked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J46"/>
  <sheetViews>
    <sheetView zoomScale="60" zoomScaleNormal="60" workbookViewId="0">
      <selection activeCell="B18" sqref="B18"/>
    </sheetView>
  </sheetViews>
  <sheetFormatPr baseColWidth="10" defaultColWidth="9.140625" defaultRowHeight="15" x14ac:dyDescent="0.25"/>
  <cols>
    <col min="1" max="1" width="24.7109375" style="8" customWidth="1"/>
    <col min="2" max="61" width="12.5703125" style="8" customWidth="1"/>
    <col min="62" max="16384" width="9.140625" style="8"/>
  </cols>
  <sheetData>
    <row r="1" spans="1:62" s="9" customFormat="1" ht="18.75" x14ac:dyDescent="0.3">
      <c r="A1" s="2" t="s">
        <v>128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  <c r="N1" s="28"/>
      <c r="O1" s="29"/>
      <c r="P1" s="29"/>
      <c r="Q1" s="29"/>
      <c r="R1" s="29"/>
      <c r="S1" s="29"/>
      <c r="T1" s="29"/>
      <c r="U1" s="29"/>
      <c r="V1" s="29"/>
      <c r="W1" s="29"/>
      <c r="X1" s="29"/>
      <c r="Y1" s="30"/>
      <c r="Z1" s="28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30"/>
      <c r="AL1" s="28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30"/>
      <c r="AX1" s="28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30"/>
    </row>
    <row r="2" spans="1:62" ht="18.75" x14ac:dyDescent="0.3">
      <c r="A2" s="10"/>
      <c r="B2" s="2" t="s">
        <v>93</v>
      </c>
      <c r="C2" s="2" t="s">
        <v>94</v>
      </c>
      <c r="D2" s="2" t="s">
        <v>95</v>
      </c>
      <c r="E2" s="2" t="s">
        <v>96</v>
      </c>
      <c r="F2" s="2" t="s">
        <v>93</v>
      </c>
      <c r="G2" s="2" t="s">
        <v>94</v>
      </c>
      <c r="H2" s="2" t="s">
        <v>95</v>
      </c>
      <c r="I2" s="2" t="s">
        <v>96</v>
      </c>
      <c r="J2" s="2" t="s">
        <v>93</v>
      </c>
      <c r="K2" s="2" t="s">
        <v>94</v>
      </c>
      <c r="L2" s="2" t="s">
        <v>95</v>
      </c>
      <c r="M2" s="2" t="s">
        <v>96</v>
      </c>
      <c r="N2" s="2" t="s">
        <v>93</v>
      </c>
      <c r="O2" s="2" t="s">
        <v>94</v>
      </c>
      <c r="P2" s="2" t="s">
        <v>95</v>
      </c>
      <c r="Q2" s="2" t="s">
        <v>96</v>
      </c>
      <c r="R2" s="2" t="s">
        <v>93</v>
      </c>
      <c r="S2" s="2" t="s">
        <v>94</v>
      </c>
      <c r="T2" s="2" t="s">
        <v>95</v>
      </c>
      <c r="U2" s="2" t="s">
        <v>96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</row>
    <row r="3" spans="1:62" ht="18.75" x14ac:dyDescent="0.3">
      <c r="A3" s="31" t="s">
        <v>72</v>
      </c>
      <c r="B3" s="11">
        <f>'P&amp;L'!B39</f>
        <v>-1329.8690975000002</v>
      </c>
      <c r="C3" s="11">
        <f>'P&amp;L'!C39</f>
        <v>-2958.0475735233476</v>
      </c>
      <c r="D3" s="11">
        <f>'P&amp;L'!D39</f>
        <v>-2948.4435980486787</v>
      </c>
      <c r="E3" s="11">
        <f>'P&amp;L'!E39</f>
        <v>-2938.5486125131515</v>
      </c>
      <c r="F3" s="11">
        <f>'P&amp;L'!F39</f>
        <v>-2917.8500724850455</v>
      </c>
      <c r="G3" s="11">
        <f>'P&amp;L'!G39</f>
        <v>-2907.0280725314146</v>
      </c>
      <c r="H3" s="11">
        <f>'P&amp;L'!H39</f>
        <v>-2895.8781551571892</v>
      </c>
      <c r="I3" s="11">
        <f>'P&amp;L'!I39</f>
        <v>-2884.3903841366073</v>
      </c>
      <c r="J3" s="11">
        <f>'P&amp;L'!J39</f>
        <v>-2884.3903841366073</v>
      </c>
      <c r="K3" s="11">
        <f>'P&amp;L'!K39</f>
        <v>-2872.5545221663306</v>
      </c>
      <c r="L3" s="11">
        <f>'P&amp;L'!L39</f>
        <v>-2860.3600217424919</v>
      </c>
      <c r="M3" s="11">
        <f>'P&amp;L'!M39</f>
        <v>-2847.7960157613115</v>
      </c>
      <c r="N3" s="11">
        <f>'P&amp;L'!N39</f>
        <v>-2834.8513078348951</v>
      </c>
      <c r="O3" s="11">
        <f>'P&amp;L'!O39</f>
        <v>-2821.5143623136</v>
      </c>
      <c r="P3" s="11">
        <f>'P&amp;L'!P39</f>
        <v>-2807.7732940060641</v>
      </c>
      <c r="Q3" s="11">
        <f>'P&amp;L'!Q39</f>
        <v>-2793.6158575877425</v>
      </c>
      <c r="R3" s="11">
        <f>'P&amp;L'!R39</f>
        <v>-2779.0294366885082</v>
      </c>
      <c r="S3" s="11">
        <f>'P&amp;L'!S39</f>
        <v>-1945.2510326496069</v>
      </c>
      <c r="T3" s="11">
        <f>'P&amp;L'!T39</f>
        <v>-1929.7672529399226</v>
      </c>
      <c r="U3" s="11">
        <f>'P&amp;L'!U39</f>
        <v>-1913.8142992212552</v>
      </c>
      <c r="V3" s="10"/>
    </row>
    <row r="4" spans="1:62" ht="18.75" x14ac:dyDescent="0.3">
      <c r="A4" s="31" t="s">
        <v>123</v>
      </c>
      <c r="B4" s="11">
        <f>SUM('P&amp;L'!B8:D8)</f>
        <v>0</v>
      </c>
      <c r="C4" s="11">
        <f>SUM('P&amp;L'!E8:G8)</f>
        <v>2500</v>
      </c>
      <c r="D4" s="11">
        <f>SUM('P&amp;L'!H8:J8)</f>
        <v>2500</v>
      </c>
      <c r="E4" s="11">
        <f>SUM('P&amp;L'!K8:M8)</f>
        <v>2500</v>
      </c>
      <c r="F4" s="11">
        <f>SUM('P&amp;L'!N8:P8)</f>
        <v>2500</v>
      </c>
      <c r="G4" s="11">
        <f>SUM('P&amp;L'!Q8:S8)</f>
        <v>2500</v>
      </c>
      <c r="H4" s="11">
        <f>SUM('P&amp;L'!T8:V8)</f>
        <v>2500</v>
      </c>
      <c r="I4" s="11">
        <f>SUM('P&amp;L'!W8:Y8)</f>
        <v>2500</v>
      </c>
      <c r="J4" s="11">
        <f>SUM('P&amp;L'!Z8:AB8)</f>
        <v>2500</v>
      </c>
      <c r="K4" s="11">
        <f>SUM('P&amp;L'!AC8:AE8)</f>
        <v>2500</v>
      </c>
      <c r="L4" s="11">
        <f>SUM('P&amp;L'!AF8:AH8)</f>
        <v>2500</v>
      </c>
      <c r="M4" s="11">
        <f>SUM('P&amp;L'!AI8:AK8)</f>
        <v>2500</v>
      </c>
      <c r="N4" s="11">
        <f>SUM('P&amp;L'!AL8:AN8)</f>
        <v>2500</v>
      </c>
      <c r="O4" s="11">
        <f>SUM('P&amp;L'!AO8:AQ8)</f>
        <v>2500</v>
      </c>
      <c r="P4" s="11">
        <f>SUM('P&amp;L'!AR8:AT8)</f>
        <v>2500</v>
      </c>
      <c r="Q4" s="11">
        <f>SUM('P&amp;L'!AU8:AW8)</f>
        <v>2500</v>
      </c>
      <c r="R4" s="11">
        <f>SUM('P&amp;L'!AX8:AZ8)</f>
        <v>2500</v>
      </c>
      <c r="S4" s="11">
        <f>SUM('P&amp;L'!BA8:BC8)</f>
        <v>2500</v>
      </c>
      <c r="T4" s="11">
        <f>SUM('P&amp;L'!BD8:BF8)</f>
        <v>2500</v>
      </c>
      <c r="U4" s="11">
        <f>SUM('P&amp;L'!BG8:BI8)</f>
        <v>2500</v>
      </c>
      <c r="V4" s="10"/>
    </row>
    <row r="5" spans="1:62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</row>
    <row r="6" spans="1:62" ht="18.75" x14ac:dyDescent="0.3">
      <c r="A6" s="31" t="s">
        <v>98</v>
      </c>
      <c r="B6" s="11">
        <f>Bal!B5-Bal!C5</f>
        <v>-572.6889000000001</v>
      </c>
      <c r="C6" s="11">
        <f>Bal!C5-Bal!D5</f>
        <v>-17.353046358899974</v>
      </c>
      <c r="D6" s="11">
        <f>Bal!D5-Bal!E5</f>
        <v>-17.878861016621045</v>
      </c>
      <c r="E6" s="11">
        <f>Bal!E5-Bal!F5</f>
        <v>-18.420608384285742</v>
      </c>
      <c r="F6" s="11">
        <f>Bal!F5-Bal!G5</f>
        <v>-38.532618225186752</v>
      </c>
      <c r="G6" s="11">
        <f>Bal!G5-Bal!H5</f>
        <v>-20.146348103779474</v>
      </c>
      <c r="H6" s="11">
        <f>Bal!H5-Bal!I5</f>
        <v>-20.756802597671935</v>
      </c>
      <c r="I6" s="11">
        <f>Bal!I5-Bal!J5</f>
        <v>-21.385754473183965</v>
      </c>
      <c r="J6" s="11">
        <f>Bal!J5-Bal!K5</f>
        <v>0</v>
      </c>
      <c r="K6" s="11">
        <f>Bal!K5-Bal!L5</f>
        <v>-22.033764219475984</v>
      </c>
      <c r="L6" s="11">
        <f>Bal!L5-Bal!M5</f>
        <v>-22.701409309090309</v>
      </c>
      <c r="M6" s="11">
        <f>Bal!M5-Bal!N5</f>
        <v>-23.389284712564972</v>
      </c>
      <c r="N6" s="11">
        <f>Bal!N5-Bal!O5</f>
        <v>-24.098003428640595</v>
      </c>
      <c r="O6" s="11">
        <f>Bal!O5-Bal!P5</f>
        <v>-24.828197030531783</v>
      </c>
      <c r="P6" s="11">
        <f>Bal!P5-Bal!Q5</f>
        <v>-25.580516228753936</v>
      </c>
      <c r="Q6" s="11">
        <f>Bal!Q5-Bal!R5</f>
        <v>-26.355631451001159</v>
      </c>
      <c r="R6" s="11">
        <f>Bal!R5-Bal!S5</f>
        <v>-27.154233439597988</v>
      </c>
      <c r="S6" s="11">
        <f>Bal!S5-Bal!T5</f>
        <v>-27.977033867051318</v>
      </c>
      <c r="T6" s="11">
        <f>Bal!T5-Bal!U5</f>
        <v>-28.824765970256863</v>
      </c>
      <c r="U6" s="11">
        <f>Bal!U5-Bal!V5</f>
        <v>-29.698185203921525</v>
      </c>
      <c r="V6" s="10"/>
    </row>
    <row r="7" spans="1:62" ht="18.75" x14ac:dyDescent="0.3">
      <c r="A7" s="31" t="s">
        <v>117</v>
      </c>
      <c r="B7" s="11">
        <f>Bal!B6-Bal!C6</f>
        <v>-283.61736000000002</v>
      </c>
      <c r="C7" s="11">
        <f>Bal!C6-Bal!D6</f>
        <v>-1208.5938896253599</v>
      </c>
      <c r="D7" s="11">
        <f>Bal!D6-Bal!E6</f>
        <v>-8.8542930748981235</v>
      </c>
      <c r="E7" s="11">
        <f>Bal!E6-Bal!F6</f>
        <v>-9.1225870093605863</v>
      </c>
      <c r="F7" s="11">
        <f>Bal!F6-Bal!G6</f>
        <v>-19.082820454378179</v>
      </c>
      <c r="G7" s="11">
        <f>Bal!G6-Bal!H6</f>
        <v>-9.9772390609193735</v>
      </c>
      <c r="H7" s="11">
        <f>Bal!H6-Bal!I6</f>
        <v>-10.279559381704303</v>
      </c>
      <c r="I7" s="11">
        <f>Bal!I6-Bal!J6</f>
        <v>-10.591040310529252</v>
      </c>
      <c r="J7" s="11">
        <f>Bal!J6-Bal!K6</f>
        <v>0</v>
      </c>
      <c r="K7" s="11">
        <f>Bal!K6-Bal!L6</f>
        <v>-10.911959422978498</v>
      </c>
      <c r="L7" s="11">
        <f>Bal!L6-Bal!M6</f>
        <v>-11.242602705454146</v>
      </c>
      <c r="M7" s="11">
        <f>Bal!M6-Bal!N6</f>
        <v>-11.583264810032233</v>
      </c>
      <c r="N7" s="11">
        <f>Bal!N6-Bal!O6</f>
        <v>-11.934249317041122</v>
      </c>
      <c r="O7" s="11">
        <f>Bal!O6-Bal!P6</f>
        <v>-12.295869005596842</v>
      </c>
      <c r="P7" s="11">
        <f>Bal!P6-Bal!Q6</f>
        <v>-12.668446132335021</v>
      </c>
      <c r="Q7" s="11">
        <f>Bal!Q6-Bal!R6</f>
        <v>-13.052312718591111</v>
      </c>
      <c r="R7" s="11">
        <f>Bal!R6-Bal!S6</f>
        <v>-13.44781084627698</v>
      </c>
      <c r="S7" s="11">
        <f>Bal!S6-Bal!T6</f>
        <v>-13.855292962730573</v>
      </c>
      <c r="T7" s="11">
        <f>Bal!T6-Bal!U6</f>
        <v>-14.275122194793539</v>
      </c>
      <c r="U7" s="11">
        <f>Bal!U6-Bal!V6</f>
        <v>-14.707672672418312</v>
      </c>
      <c r="V7" s="10"/>
    </row>
    <row r="8" spans="1:62" ht="18.75" x14ac:dyDescent="0.3">
      <c r="A8" s="31" t="s">
        <v>100</v>
      </c>
      <c r="B8" s="11">
        <f>Bal!B7-Bal!C7</f>
        <v>0</v>
      </c>
      <c r="C8" s="11">
        <f>Bal!C7-Bal!D7</f>
        <v>0</v>
      </c>
      <c r="D8" s="11">
        <f>Bal!D7-Bal!E7</f>
        <v>0</v>
      </c>
      <c r="E8" s="11">
        <f>Bal!E7-Bal!F7</f>
        <v>0</v>
      </c>
      <c r="F8" s="11">
        <f>Bal!F7-Bal!G7</f>
        <v>0</v>
      </c>
      <c r="G8" s="11">
        <f>Bal!G7-Bal!H7</f>
        <v>0</v>
      </c>
      <c r="H8" s="11">
        <f>Bal!H7-Bal!I7</f>
        <v>0</v>
      </c>
      <c r="I8" s="11">
        <f>Bal!I7-Bal!J7</f>
        <v>0</v>
      </c>
      <c r="J8" s="11">
        <f>Bal!J7-Bal!K7</f>
        <v>0</v>
      </c>
      <c r="K8" s="11">
        <f>Bal!K7-Bal!L7</f>
        <v>0</v>
      </c>
      <c r="L8" s="11">
        <f>Bal!L7-Bal!M7</f>
        <v>0</v>
      </c>
      <c r="M8" s="11">
        <f>Bal!M7-Bal!N7</f>
        <v>0</v>
      </c>
      <c r="N8" s="11">
        <f>Bal!N7-Bal!O7</f>
        <v>0</v>
      </c>
      <c r="O8" s="11">
        <f>Bal!O7-Bal!P7</f>
        <v>0</v>
      </c>
      <c r="P8" s="11">
        <f>Bal!P7-Bal!Q7</f>
        <v>0</v>
      </c>
      <c r="Q8" s="11">
        <f>Bal!Q7-Bal!R7</f>
        <v>0</v>
      </c>
      <c r="R8" s="11">
        <f>Bal!R7-Bal!S7</f>
        <v>0</v>
      </c>
      <c r="S8" s="11">
        <f>Bal!S7-Bal!T7</f>
        <v>0</v>
      </c>
      <c r="T8" s="11">
        <f>Bal!T7-Bal!U7</f>
        <v>0</v>
      </c>
      <c r="U8" s="11">
        <f>Bal!U7-Bal!V7</f>
        <v>0</v>
      </c>
      <c r="V8" s="10"/>
    </row>
    <row r="9" spans="1:62" ht="18.75" x14ac:dyDescent="0.3">
      <c r="A9" s="31" t="s">
        <v>102</v>
      </c>
      <c r="B9" s="11">
        <f>Bal!B11-Bal!C11</f>
        <v>-100000</v>
      </c>
      <c r="C9" s="11">
        <f>Bal!C11-Bal!D11</f>
        <v>0</v>
      </c>
      <c r="D9" s="11">
        <f>Bal!D11-Bal!E11</f>
        <v>0</v>
      </c>
      <c r="E9" s="11">
        <f>Bal!E11-Bal!F11</f>
        <v>0</v>
      </c>
      <c r="F9" s="11">
        <f>Bal!F11-Bal!G11</f>
        <v>0</v>
      </c>
      <c r="G9" s="11">
        <f>Bal!G11-Bal!H11</f>
        <v>0</v>
      </c>
      <c r="H9" s="11">
        <f>Bal!H11-Bal!I11</f>
        <v>0</v>
      </c>
      <c r="I9" s="11">
        <f>Bal!I11-Bal!J11</f>
        <v>0</v>
      </c>
      <c r="J9" s="11">
        <f>Bal!J11-Bal!K11</f>
        <v>0</v>
      </c>
      <c r="K9" s="11">
        <f>Bal!K11-Bal!L11</f>
        <v>0</v>
      </c>
      <c r="L9" s="11">
        <f>Bal!L11-Bal!M11</f>
        <v>0</v>
      </c>
      <c r="M9" s="11">
        <f>Bal!M11-Bal!N11</f>
        <v>0</v>
      </c>
      <c r="N9" s="11">
        <f>Bal!N11-Bal!O11</f>
        <v>0</v>
      </c>
      <c r="O9" s="11">
        <f>Bal!O11-Bal!P11</f>
        <v>0</v>
      </c>
      <c r="P9" s="11">
        <f>Bal!P11-Bal!Q11</f>
        <v>0</v>
      </c>
      <c r="Q9" s="11">
        <f>Bal!Q11-Bal!R11</f>
        <v>0</v>
      </c>
      <c r="R9" s="11">
        <f>Bal!R11-Bal!S11</f>
        <v>0</v>
      </c>
      <c r="S9" s="11">
        <f>Bal!S11-Bal!T11</f>
        <v>0</v>
      </c>
      <c r="T9" s="11">
        <f>Bal!T11-Bal!U11</f>
        <v>0</v>
      </c>
      <c r="U9" s="11">
        <f>Bal!U11-Bal!V11</f>
        <v>0</v>
      </c>
      <c r="V9" s="10"/>
    </row>
    <row r="10" spans="1:6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62" ht="18.75" x14ac:dyDescent="0.3">
      <c r="A11" s="31" t="s">
        <v>106</v>
      </c>
      <c r="B11" s="11">
        <f>Bal!C17-Bal!B17</f>
        <v>127.26419999999999</v>
      </c>
      <c r="C11" s="11">
        <f>Bal!D17-Bal!C17</f>
        <v>3.8562325242000099</v>
      </c>
      <c r="D11" s="11">
        <f>Bal!E17-Bal!D17</f>
        <v>3.973080225915794</v>
      </c>
      <c r="E11" s="11">
        <f>Bal!F17-Bal!E17</f>
        <v>4.0934685298412603</v>
      </c>
      <c r="F11" s="11">
        <f>Bal!G17-Bal!F17</f>
        <v>4.2175047197639799</v>
      </c>
      <c r="G11" s="11">
        <f>Bal!H17-Bal!G17</f>
        <v>4.3452993302775553</v>
      </c>
      <c r="H11" s="11">
        <f>Bal!I17-Bal!H17</f>
        <v>4.4769662452842738</v>
      </c>
      <c r="I11" s="11">
        <f>Bal!J17-Bal!I17</f>
        <v>4.612622799482665</v>
      </c>
      <c r="J11" s="11">
        <f>Bal!K17-Bal!J17</f>
        <v>4.7523898829298048</v>
      </c>
      <c r="K11" s="11">
        <f>Bal!L17-Bal!K17</f>
        <v>4.8963920487724124</v>
      </c>
      <c r="L11" s="11">
        <f>Bal!M17-Bal!L17</f>
        <v>5.044757624242294</v>
      </c>
      <c r="M11" s="11">
        <f>Bal!N17-Bal!M17</f>
        <v>5.197618825014473</v>
      </c>
      <c r="N11" s="11">
        <f>Bal!O17-Bal!N17</f>
        <v>5.3551118730312339</v>
      </c>
      <c r="O11" s="11">
        <f>Bal!P17-Bal!O17</f>
        <v>5.5173771178959328</v>
      </c>
      <c r="P11" s="11">
        <f>Bal!Q17-Bal!P17</f>
        <v>5.6845591619452591</v>
      </c>
      <c r="Q11" s="11">
        <f>Bal!R17-Bal!Q17</f>
        <v>5.8568069891114192</v>
      </c>
      <c r="R11" s="11">
        <f>Bal!S17-Bal!R17</f>
        <v>6.034274097688467</v>
      </c>
      <c r="S11" s="11">
        <f>Bal!T17-Bal!S17</f>
        <v>6.2171186371224962</v>
      </c>
      <c r="T11" s="11">
        <f>Bal!U17-Bal!T17</f>
        <v>6.4055035489459726</v>
      </c>
      <c r="U11" s="11">
        <f>Bal!V17-Bal!U17</f>
        <v>6.5995967119825707</v>
      </c>
      <c r="V11" s="10"/>
    </row>
    <row r="12" spans="1:62" ht="18.75" x14ac:dyDescent="0.3">
      <c r="A12" s="31" t="s">
        <v>107</v>
      </c>
      <c r="B12" s="11">
        <f>Bal!C18-Bal!B18</f>
        <v>0</v>
      </c>
      <c r="C12" s="11">
        <f>Bal!D18-Bal!C18</f>
        <v>0</v>
      </c>
      <c r="D12" s="11">
        <f>Bal!E18-Bal!D18</f>
        <v>0</v>
      </c>
      <c r="E12" s="11">
        <f>Bal!F18-Bal!E18</f>
        <v>0</v>
      </c>
      <c r="F12" s="11">
        <f>Bal!G18-Bal!F18</f>
        <v>0</v>
      </c>
      <c r="G12" s="11">
        <f>Bal!H18-Bal!G18</f>
        <v>0</v>
      </c>
      <c r="H12" s="11">
        <f>Bal!I18-Bal!H18</f>
        <v>0</v>
      </c>
      <c r="I12" s="11">
        <f>Bal!J18-Bal!I18</f>
        <v>0</v>
      </c>
      <c r="J12" s="11">
        <f>Bal!K18-Bal!J18</f>
        <v>0</v>
      </c>
      <c r="K12" s="11">
        <f>Bal!L18-Bal!K18</f>
        <v>0</v>
      </c>
      <c r="L12" s="11">
        <f>Bal!M18-Bal!L18</f>
        <v>0</v>
      </c>
      <c r="M12" s="11">
        <f>Bal!N18-Bal!M18</f>
        <v>0</v>
      </c>
      <c r="N12" s="11">
        <f>Bal!O18-Bal!N18</f>
        <v>0</v>
      </c>
      <c r="O12" s="11">
        <f>Bal!P18-Bal!O18</f>
        <v>0</v>
      </c>
      <c r="P12" s="11">
        <f>Bal!Q18-Bal!P18</f>
        <v>0</v>
      </c>
      <c r="Q12" s="11">
        <f>Bal!R18-Bal!Q18</f>
        <v>0</v>
      </c>
      <c r="R12" s="11">
        <f>Bal!S18-Bal!R18</f>
        <v>0</v>
      </c>
      <c r="S12" s="11">
        <f>Bal!T18-Bal!S18</f>
        <v>0</v>
      </c>
      <c r="T12" s="11">
        <f>Bal!U18-Bal!T18</f>
        <v>0</v>
      </c>
      <c r="U12" s="11">
        <f>Bal!V18-Bal!U18</f>
        <v>0</v>
      </c>
      <c r="V12" s="10"/>
    </row>
    <row r="13" spans="1:62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62" ht="18.75" x14ac:dyDescent="0.3">
      <c r="A14" s="31" t="s">
        <v>109</v>
      </c>
      <c r="B14" s="11">
        <f>Bal!C22-Bal!B22</f>
        <v>100000</v>
      </c>
      <c r="C14" s="11">
        <f>Bal!D22-Bal!C22</f>
        <v>0</v>
      </c>
      <c r="D14" s="11">
        <f>Bal!E22-Bal!D22</f>
        <v>0</v>
      </c>
      <c r="E14" s="11">
        <f>Bal!F22-Bal!E22</f>
        <v>0</v>
      </c>
      <c r="F14" s="11">
        <f>Bal!G22-Bal!F22</f>
        <v>0</v>
      </c>
      <c r="G14" s="11">
        <f>Bal!H22-Bal!G22</f>
        <v>0</v>
      </c>
      <c r="H14" s="11">
        <f>Bal!I22-Bal!H22</f>
        <v>0</v>
      </c>
      <c r="I14" s="11">
        <f>Bal!J22-Bal!I22</f>
        <v>0</v>
      </c>
      <c r="J14" s="11">
        <f>Bal!K22-Bal!J22</f>
        <v>0</v>
      </c>
      <c r="K14" s="11">
        <f>Bal!L22-Bal!K22</f>
        <v>0</v>
      </c>
      <c r="L14" s="11">
        <f>Bal!M22-Bal!L22</f>
        <v>0</v>
      </c>
      <c r="M14" s="11">
        <f>Bal!N22-Bal!M22</f>
        <v>0</v>
      </c>
      <c r="N14" s="11">
        <f>Bal!O22-Bal!N22</f>
        <v>0</v>
      </c>
      <c r="O14" s="11">
        <f>Bal!P22-Bal!O22</f>
        <v>0</v>
      </c>
      <c r="P14" s="11">
        <f>Bal!Q22-Bal!P22</f>
        <v>0</v>
      </c>
      <c r="Q14" s="11">
        <f>Bal!R22-Bal!Q22</f>
        <v>0</v>
      </c>
      <c r="R14" s="11">
        <f>Bal!S22-Bal!R22</f>
        <v>0</v>
      </c>
      <c r="S14" s="11">
        <f>Bal!T22-Bal!S22</f>
        <v>-50000</v>
      </c>
      <c r="T14" s="11">
        <f>Bal!U22-Bal!T22</f>
        <v>0</v>
      </c>
      <c r="U14" s="11">
        <f>Bal!V22-Bal!U22</f>
        <v>0</v>
      </c>
      <c r="V14" s="10"/>
    </row>
    <row r="15" spans="1:62" ht="18.75" x14ac:dyDescent="0.3">
      <c r="A15" s="31" t="s">
        <v>129</v>
      </c>
      <c r="B15" s="11">
        <f>Bal!C23-Bal!B23</f>
        <v>0</v>
      </c>
      <c r="C15" s="11">
        <f>Bal!D23-Bal!C23</f>
        <v>0</v>
      </c>
      <c r="D15" s="11">
        <f>Bal!E23-Bal!D23</f>
        <v>0</v>
      </c>
      <c r="E15" s="11">
        <f>Bal!F23-Bal!E23</f>
        <v>0</v>
      </c>
      <c r="F15" s="11">
        <f>Bal!G23-Bal!F23</f>
        <v>0</v>
      </c>
      <c r="G15" s="11">
        <f>Bal!H23-Bal!G23</f>
        <v>0</v>
      </c>
      <c r="H15" s="11">
        <f>Bal!I23-Bal!H23</f>
        <v>0</v>
      </c>
      <c r="I15" s="11">
        <f>Bal!J23-Bal!I23</f>
        <v>0</v>
      </c>
      <c r="J15" s="11">
        <f>Bal!K23-Bal!J23</f>
        <v>0</v>
      </c>
      <c r="K15" s="11">
        <f>Bal!L23-Bal!K23</f>
        <v>0</v>
      </c>
      <c r="L15" s="11">
        <f>Bal!M23-Bal!L23</f>
        <v>0</v>
      </c>
      <c r="M15" s="11">
        <f>Bal!N23-Bal!M23</f>
        <v>0</v>
      </c>
      <c r="N15" s="11">
        <f>Bal!O23-Bal!N23</f>
        <v>0</v>
      </c>
      <c r="O15" s="11">
        <f>Bal!P23-Bal!O23</f>
        <v>0</v>
      </c>
      <c r="P15" s="11">
        <f>Bal!Q23-Bal!P23</f>
        <v>0</v>
      </c>
      <c r="Q15" s="11">
        <f>Bal!R23-Bal!Q23</f>
        <v>0</v>
      </c>
      <c r="R15" s="11">
        <f>Bal!S23-Bal!R23</f>
        <v>0</v>
      </c>
      <c r="S15" s="11">
        <f>Bal!T23-Bal!S23</f>
        <v>0</v>
      </c>
      <c r="T15" s="11">
        <f>Bal!U23-Bal!T23</f>
        <v>0</v>
      </c>
      <c r="U15" s="11">
        <f>Bal!V23-Bal!U23</f>
        <v>0</v>
      </c>
      <c r="V15" s="10"/>
    </row>
    <row r="16" spans="1:62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18.75" x14ac:dyDescent="0.3">
      <c r="A17" s="31" t="s">
        <v>112</v>
      </c>
      <c r="B17" s="11">
        <f>Bal!C27-Bal!B27</f>
        <v>0</v>
      </c>
      <c r="C17" s="11">
        <f>Bal!D27-Bal!C27</f>
        <v>0</v>
      </c>
      <c r="D17" s="11">
        <f>Bal!E27-Bal!D27</f>
        <v>0</v>
      </c>
      <c r="E17" s="11">
        <f>Bal!F27-Bal!E27</f>
        <v>0</v>
      </c>
      <c r="F17" s="11">
        <f>Bal!G27-Bal!F27</f>
        <v>0</v>
      </c>
      <c r="G17" s="11">
        <f>Bal!H27-Bal!G27</f>
        <v>0</v>
      </c>
      <c r="H17" s="11">
        <f>Bal!I27-Bal!H27</f>
        <v>0</v>
      </c>
      <c r="I17" s="11">
        <f>Bal!J27-Bal!I27</f>
        <v>0</v>
      </c>
      <c r="J17" s="11">
        <f>Bal!K27-Bal!J27</f>
        <v>0</v>
      </c>
      <c r="K17" s="11">
        <f>Bal!L27-Bal!K27</f>
        <v>0</v>
      </c>
      <c r="L17" s="11">
        <f>Bal!M27-Bal!L27</f>
        <v>0</v>
      </c>
      <c r="M17" s="11">
        <f>Bal!N27-Bal!M27</f>
        <v>0</v>
      </c>
      <c r="N17" s="11">
        <f>Bal!O27-Bal!N27</f>
        <v>0</v>
      </c>
      <c r="O17" s="11">
        <f>Bal!P27-Bal!O27</f>
        <v>0</v>
      </c>
      <c r="P17" s="11">
        <f>Bal!Q27-Bal!P27</f>
        <v>0</v>
      </c>
      <c r="Q17" s="11">
        <f>Bal!R27-Bal!Q27</f>
        <v>0</v>
      </c>
      <c r="R17" s="11">
        <f>Bal!S27-Bal!R27</f>
        <v>0</v>
      </c>
      <c r="S17" s="11">
        <f>Bal!T27-Bal!S27</f>
        <v>0</v>
      </c>
      <c r="T17" s="11">
        <f>Bal!U27-Bal!T27</f>
        <v>0</v>
      </c>
      <c r="U17" s="11">
        <f>Bal!V27-Bal!U27</f>
        <v>0</v>
      </c>
      <c r="V17" s="10"/>
    </row>
    <row r="18" spans="1:22" ht="18.75" x14ac:dyDescent="0.3">
      <c r="A18" s="31" t="s">
        <v>133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10"/>
    </row>
    <row r="19" spans="1:22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18.75" x14ac:dyDescent="0.3">
      <c r="A20" s="31" t="s">
        <v>130</v>
      </c>
      <c r="B20" s="11">
        <f>SUM(B3:B18)</f>
        <v>-2058.9111574999988</v>
      </c>
      <c r="C20" s="11">
        <f t="shared" ref="C20:U20" si="0">SUM(C3:C18)</f>
        <v>-1680.1382769834074</v>
      </c>
      <c r="D20" s="11">
        <f t="shared" si="0"/>
        <v>-471.2036719142821</v>
      </c>
      <c r="E20" s="11">
        <f t="shared" si="0"/>
        <v>-461.99833937695655</v>
      </c>
      <c r="F20" s="11">
        <f t="shared" si="0"/>
        <v>-471.24800644484651</v>
      </c>
      <c r="G20" s="11">
        <f t="shared" si="0"/>
        <v>-432.80636036583593</v>
      </c>
      <c r="H20" s="11">
        <f t="shared" si="0"/>
        <v>-422.43755089128115</v>
      </c>
      <c r="I20" s="11">
        <f t="shared" si="0"/>
        <v>-411.75455612083783</v>
      </c>
      <c r="J20" s="11">
        <f t="shared" si="0"/>
        <v>-379.63799425367745</v>
      </c>
      <c r="K20" s="11">
        <f t="shared" si="0"/>
        <v>-400.60385376001261</v>
      </c>
      <c r="L20" s="11">
        <f t="shared" si="0"/>
        <v>-389.25927613279407</v>
      </c>
      <c r="M20" s="11">
        <f t="shared" si="0"/>
        <v>-377.57094645889424</v>
      </c>
      <c r="N20" s="11">
        <f t="shared" si="0"/>
        <v>-365.52844870754564</v>
      </c>
      <c r="O20" s="11">
        <f t="shared" si="0"/>
        <v>-353.12105123183272</v>
      </c>
      <c r="P20" s="11">
        <f t="shared" si="0"/>
        <v>-340.33769720520786</v>
      </c>
      <c r="Q20" s="11">
        <f t="shared" si="0"/>
        <v>-327.16699476822339</v>
      </c>
      <c r="R20" s="11">
        <f t="shared" si="0"/>
        <v>-313.59720687669471</v>
      </c>
      <c r="S20" s="11">
        <f t="shared" si="0"/>
        <v>-49480.866240842268</v>
      </c>
      <c r="T20" s="11">
        <f t="shared" si="0"/>
        <v>533.53836244397291</v>
      </c>
      <c r="U20" s="11">
        <f t="shared" si="0"/>
        <v>548.37943961438759</v>
      </c>
      <c r="V20" s="10"/>
    </row>
    <row r="21" spans="1:22" ht="18.75" x14ac:dyDescent="0.3">
      <c r="A21" s="31" t="s">
        <v>131</v>
      </c>
      <c r="B21" s="11">
        <f>B20</f>
        <v>-2058.9111574999988</v>
      </c>
      <c r="C21" s="11">
        <f>C20+B21</f>
        <v>-3739.049434483406</v>
      </c>
      <c r="D21" s="11">
        <f t="shared" ref="D21:U21" si="1">D20+C21</f>
        <v>-4210.2531063976885</v>
      </c>
      <c r="E21" s="11">
        <f t="shared" si="1"/>
        <v>-4672.2514457746447</v>
      </c>
      <c r="F21" s="11">
        <f t="shared" si="1"/>
        <v>-5143.4994522194911</v>
      </c>
      <c r="G21" s="11">
        <f t="shared" si="1"/>
        <v>-5576.3058125853267</v>
      </c>
      <c r="H21" s="11">
        <f t="shared" si="1"/>
        <v>-5998.7433634766076</v>
      </c>
      <c r="I21" s="11">
        <f t="shared" si="1"/>
        <v>-6410.4979195974456</v>
      </c>
      <c r="J21" s="11">
        <f t="shared" si="1"/>
        <v>-6790.1359138511234</v>
      </c>
      <c r="K21" s="11">
        <f t="shared" si="1"/>
        <v>-7190.7397676111359</v>
      </c>
      <c r="L21" s="11">
        <f t="shared" si="1"/>
        <v>-7579.9990437439301</v>
      </c>
      <c r="M21" s="11">
        <f t="shared" si="1"/>
        <v>-7957.5699902028246</v>
      </c>
      <c r="N21" s="11">
        <f t="shared" si="1"/>
        <v>-8323.0984389103705</v>
      </c>
      <c r="O21" s="11">
        <f t="shared" si="1"/>
        <v>-8676.2194901422026</v>
      </c>
      <c r="P21" s="11">
        <f t="shared" si="1"/>
        <v>-9016.5571873474109</v>
      </c>
      <c r="Q21" s="11">
        <f t="shared" si="1"/>
        <v>-9343.7241821156349</v>
      </c>
      <c r="R21" s="11">
        <f t="shared" si="1"/>
        <v>-9657.32138899233</v>
      </c>
      <c r="S21" s="11">
        <f t="shared" si="1"/>
        <v>-59138.187629834596</v>
      </c>
      <c r="T21" s="11">
        <f t="shared" si="1"/>
        <v>-58604.649267390625</v>
      </c>
      <c r="U21" s="11">
        <f t="shared" si="1"/>
        <v>-58056.269827776239</v>
      </c>
      <c r="V21" s="10"/>
    </row>
    <row r="22" spans="1:22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18.75" x14ac:dyDescent="0.3">
      <c r="A23" s="10"/>
      <c r="B23" s="3">
        <f>COGS!B1</f>
        <v>2025</v>
      </c>
      <c r="C23" s="3">
        <f>B23+1</f>
        <v>2026</v>
      </c>
      <c r="D23" s="3">
        <f>C23+1</f>
        <v>2027</v>
      </c>
      <c r="E23" s="3">
        <f>D23+1</f>
        <v>2028</v>
      </c>
      <c r="F23" s="3">
        <f>E23+1</f>
        <v>2029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8.75" x14ac:dyDescent="0.3">
      <c r="A24" s="31" t="s">
        <v>72</v>
      </c>
      <c r="B24" s="11">
        <f>SUM(B3:E3)</f>
        <v>-10174.908881585177</v>
      </c>
      <c r="C24" s="11">
        <f>SUM(F3:I3)</f>
        <v>-11605.146684310257</v>
      </c>
      <c r="D24" s="11">
        <f>SUM(J3:M3)</f>
        <v>-11465.100943806741</v>
      </c>
      <c r="E24" s="11">
        <f>SUM(N3:Q3)</f>
        <v>-11257.754821742303</v>
      </c>
      <c r="F24" s="11">
        <f>SUM(R3:U3)</f>
        <v>-8567.8620214992916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18.75" x14ac:dyDescent="0.3">
      <c r="A25" s="31" t="s">
        <v>123</v>
      </c>
      <c r="B25" s="11">
        <f>SUM(B4:E4)</f>
        <v>7500</v>
      </c>
      <c r="C25" s="11">
        <f>SUM(F4:I4)</f>
        <v>10000</v>
      </c>
      <c r="D25" s="11">
        <f>SUM(J4:M4)</f>
        <v>10000</v>
      </c>
      <c r="E25" s="11">
        <f>SUM(N4:Q4)</f>
        <v>10000</v>
      </c>
      <c r="F25" s="11">
        <f>SUM(R4:U4)</f>
        <v>10000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8.75" x14ac:dyDescent="0.3">
      <c r="A27" s="31" t="s">
        <v>98</v>
      </c>
      <c r="B27" s="11">
        <f>SUM(B6:E6)</f>
        <v>-626.34141575980686</v>
      </c>
      <c r="C27" s="11">
        <f>SUM(F6:I6)</f>
        <v>-100.82152339982213</v>
      </c>
      <c r="D27" s="11">
        <f>SUM(J6:M6)</f>
        <v>-68.124458241131265</v>
      </c>
      <c r="E27" s="11">
        <f>SUM(N6:Q6)</f>
        <v>-100.86234813892747</v>
      </c>
      <c r="F27" s="11">
        <f>SUM(R6:U6)</f>
        <v>-113.65421848082769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18.75" x14ac:dyDescent="0.3">
      <c r="A28" s="31" t="s">
        <v>117</v>
      </c>
      <c r="B28" s="11">
        <f>SUM(B7:E7)</f>
        <v>-1510.1881297096186</v>
      </c>
      <c r="C28" s="11">
        <f>SUM(F7:I7)</f>
        <v>-49.930659207531107</v>
      </c>
      <c r="D28" s="11">
        <f>SUM(J7:M7)</f>
        <v>-33.737826938464877</v>
      </c>
      <c r="E28" s="11">
        <f>SUM(N7:Q7)</f>
        <v>-49.950877173564095</v>
      </c>
      <c r="F28" s="11">
        <f>SUM(R7:U7)</f>
        <v>-56.285898676219404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8.75" x14ac:dyDescent="0.3">
      <c r="A29" s="31" t="s">
        <v>100</v>
      </c>
      <c r="B29" s="11">
        <f>SUM(B8:E8)</f>
        <v>0</v>
      </c>
      <c r="C29" s="11">
        <f>SUM(F8:I8)</f>
        <v>0</v>
      </c>
      <c r="D29" s="11">
        <f>SUM(J8:M8)</f>
        <v>0</v>
      </c>
      <c r="E29" s="11">
        <f>SUM(N8:Q8)</f>
        <v>0</v>
      </c>
      <c r="F29" s="11">
        <f>SUM(R8:U8)</f>
        <v>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18.75" x14ac:dyDescent="0.3">
      <c r="A30" s="31" t="s">
        <v>102</v>
      </c>
      <c r="B30" s="11">
        <f>SUM(B9:E9)</f>
        <v>-100000</v>
      </c>
      <c r="C30" s="11">
        <f>SUM(F9:I9)</f>
        <v>0</v>
      </c>
      <c r="D30" s="11">
        <f>SUM(J9:M9)</f>
        <v>0</v>
      </c>
      <c r="E30" s="11">
        <f>SUM(N9:Q9)</f>
        <v>0</v>
      </c>
      <c r="F30" s="11">
        <f>SUM(R9:U9)</f>
        <v>0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18.75" x14ac:dyDescent="0.3">
      <c r="A32" s="31" t="s">
        <v>106</v>
      </c>
      <c r="B32" s="11">
        <f>SUM(B11:E11)</f>
        <v>139.18698127995705</v>
      </c>
      <c r="C32" s="11">
        <f>SUM(F11:I11)</f>
        <v>17.652393094808474</v>
      </c>
      <c r="D32" s="11">
        <f>SUM(J11:M11)</f>
        <v>19.891158380958984</v>
      </c>
      <c r="E32" s="11">
        <f>SUM(N11:Q11)</f>
        <v>22.413855141983845</v>
      </c>
      <c r="F32" s="11">
        <f>SUM(R11:U11)</f>
        <v>25.256492995739507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18.75" x14ac:dyDescent="0.3">
      <c r="A33" s="31" t="s">
        <v>107</v>
      </c>
      <c r="B33" s="11">
        <f>SUM(B12:E12)</f>
        <v>0</v>
      </c>
      <c r="C33" s="11">
        <f>SUM(F12:I12)</f>
        <v>0</v>
      </c>
      <c r="D33" s="11">
        <f>SUM(J12:M12)</f>
        <v>0</v>
      </c>
      <c r="E33" s="11">
        <f>SUM(N12:Q12)</f>
        <v>0</v>
      </c>
      <c r="F33" s="11">
        <f>SUM(R12:U12)</f>
        <v>0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18.75" x14ac:dyDescent="0.3">
      <c r="A35" s="31" t="s">
        <v>109</v>
      </c>
      <c r="B35" s="11">
        <f>SUM(B14:E14)</f>
        <v>100000</v>
      </c>
      <c r="C35" s="11">
        <f>SUM(F14:I14)</f>
        <v>0</v>
      </c>
      <c r="D35" s="11">
        <f>SUM(J14:M14)</f>
        <v>0</v>
      </c>
      <c r="E35" s="11">
        <f>SUM(N14:Q14)</f>
        <v>0</v>
      </c>
      <c r="F35" s="11">
        <f>SUM(R14:U14)</f>
        <v>-50000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8.75" x14ac:dyDescent="0.3">
      <c r="A36" s="31" t="s">
        <v>129</v>
      </c>
      <c r="B36" s="11">
        <f>SUM(B15:E15)</f>
        <v>0</v>
      </c>
      <c r="C36" s="11">
        <f>SUM(F15:I15)</f>
        <v>0</v>
      </c>
      <c r="D36" s="11">
        <f>SUM(J15:M15)</f>
        <v>0</v>
      </c>
      <c r="E36" s="11">
        <f>SUM(N15:Q15)</f>
        <v>0</v>
      </c>
      <c r="F36" s="11">
        <f>SUM(R15:U15)</f>
        <v>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8.75" x14ac:dyDescent="0.3">
      <c r="A38" s="31" t="s">
        <v>112</v>
      </c>
      <c r="B38" s="11">
        <f>SUM(B17:E17)</f>
        <v>0</v>
      </c>
      <c r="C38" s="11">
        <f>SUM(F17:I17)</f>
        <v>0</v>
      </c>
      <c r="D38" s="11">
        <f>SUM(J17:M17)</f>
        <v>0</v>
      </c>
      <c r="E38" s="11">
        <f>SUM(N17:Q17)</f>
        <v>0</v>
      </c>
      <c r="F38" s="11">
        <f>SUM(R17:U17)</f>
        <v>0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18.75" x14ac:dyDescent="0.3">
      <c r="A39" s="31" t="s">
        <v>133</v>
      </c>
      <c r="B39" s="11">
        <f>SUM(B18:E18)</f>
        <v>0</v>
      </c>
      <c r="C39" s="11">
        <f>SUM(F18:I18)</f>
        <v>0</v>
      </c>
      <c r="D39" s="11">
        <f>SUM(J18:M18)</f>
        <v>0</v>
      </c>
      <c r="E39" s="11">
        <f>SUM(N18:Q18)</f>
        <v>0</v>
      </c>
      <c r="F39" s="11">
        <f>SUM(R18:U18)</f>
        <v>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18.75" x14ac:dyDescent="0.3">
      <c r="A41" s="31" t="s">
        <v>130</v>
      </c>
      <c r="B41" s="11">
        <f>SUM(B20:E20)</f>
        <v>-4672.2514457746447</v>
      </c>
      <c r="C41" s="11">
        <f>SUM(F20:I20)</f>
        <v>-1738.2464738228016</v>
      </c>
      <c r="D41" s="11">
        <f>SUM(J20:M20)</f>
        <v>-1547.0720706053783</v>
      </c>
      <c r="E41" s="11">
        <f>SUM(N20:Q20)</f>
        <v>-1386.1541919128094</v>
      </c>
      <c r="F41" s="11">
        <f>SUM(R20:U20)</f>
        <v>-48712.545645660604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8.75" x14ac:dyDescent="0.3">
      <c r="A42" s="31" t="s">
        <v>131</v>
      </c>
      <c r="B42" s="11">
        <f>E21</f>
        <v>-4672.2514457746447</v>
      </c>
      <c r="C42" s="11">
        <f>B42+C41</f>
        <v>-6410.4979195974465</v>
      </c>
      <c r="D42" s="11">
        <f>C42+D41</f>
        <v>-7957.5699902028246</v>
      </c>
      <c r="E42" s="11">
        <f>D42+E41</f>
        <v>-9343.7241821156349</v>
      </c>
      <c r="F42" s="11">
        <f>E42+F41</f>
        <v>-58056.269827776239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x14ac:dyDescent="0.25"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</sheetData>
  <sheetProtection selectLockedCell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I68"/>
  <sheetViews>
    <sheetView zoomScale="60" zoomScaleNormal="6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9.140625" defaultRowHeight="18.75" x14ac:dyDescent="0.3"/>
  <cols>
    <col min="1" max="1" width="24.7109375" style="9" customWidth="1"/>
    <col min="2" max="2" width="12.7109375" style="33" customWidth="1"/>
    <col min="3" max="3" width="12.7109375" style="34" customWidth="1"/>
    <col min="4" max="7" width="12.7109375" style="33" customWidth="1"/>
    <col min="8" max="12" width="9.140625" style="8"/>
    <col min="13" max="13" width="9.5703125" style="8" bestFit="1" customWidth="1"/>
    <col min="14" max="16384" width="9.140625" style="8"/>
  </cols>
  <sheetData>
    <row r="1" spans="1:61" s="9" customFormat="1" ht="23.25" x14ac:dyDescent="0.35">
      <c r="A1" s="32" t="s">
        <v>79</v>
      </c>
      <c r="B1" s="56">
        <f>Para!B16</f>
        <v>2025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>
        <f>B1+1</f>
        <v>2026</v>
      </c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>
        <f>N1+1</f>
        <v>2027</v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>
        <f>Z1+1</f>
        <v>2028</v>
      </c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>
        <f>AL1+1</f>
        <v>2029</v>
      </c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</row>
    <row r="2" spans="1:61" s="9" customFormat="1" x14ac:dyDescent="0.3">
      <c r="A2" s="1" t="s">
        <v>27</v>
      </c>
      <c r="B2" s="1" t="str">
        <f>INDEX(Mos,Mo)</f>
        <v>Jan</v>
      </c>
      <c r="C2" s="1" t="str">
        <f>INDEX(Mos,Mo+1)</f>
        <v>Feb</v>
      </c>
      <c r="D2" s="1" t="str">
        <f>INDEX(Mos,Mo+2)</f>
        <v>Mar</v>
      </c>
      <c r="E2" s="1" t="str">
        <f>INDEX(Mos,Mo+3)</f>
        <v>Apr</v>
      </c>
      <c r="F2" s="1" t="str">
        <f>INDEX(Mos,Mo+4)</f>
        <v>May</v>
      </c>
      <c r="G2" s="1" t="str">
        <f>INDEX(Mos,Mo+5)</f>
        <v>Jun</v>
      </c>
      <c r="H2" s="1" t="str">
        <f>INDEX(Mos,Mo+6)</f>
        <v>Jul</v>
      </c>
      <c r="I2" s="1" t="str">
        <f>INDEX(Mos,Mo+7)</f>
        <v>Aug</v>
      </c>
      <c r="J2" s="1" t="str">
        <f>INDEX(Mos,Mo+8)</f>
        <v>Sep</v>
      </c>
      <c r="K2" s="1" t="str">
        <f>INDEX(Mos,Mo+9)</f>
        <v>Oct</v>
      </c>
      <c r="L2" s="1" t="str">
        <f>INDEX(Mos,Mo+10)</f>
        <v>Nov</v>
      </c>
      <c r="M2" s="1" t="str">
        <f>INDEX(Mos,Mo+11)</f>
        <v>Dec</v>
      </c>
      <c r="N2" s="1" t="str">
        <f>B2</f>
        <v>Jan</v>
      </c>
      <c r="O2" s="1" t="str">
        <f t="shared" ref="O2:BI2" si="0">C2</f>
        <v>Feb</v>
      </c>
      <c r="P2" s="1" t="str">
        <f t="shared" si="0"/>
        <v>Mar</v>
      </c>
      <c r="Q2" s="1" t="str">
        <f t="shared" si="0"/>
        <v>Apr</v>
      </c>
      <c r="R2" s="1" t="str">
        <f t="shared" si="0"/>
        <v>May</v>
      </c>
      <c r="S2" s="1" t="str">
        <f t="shared" si="0"/>
        <v>Jun</v>
      </c>
      <c r="T2" s="1" t="str">
        <f t="shared" si="0"/>
        <v>Jul</v>
      </c>
      <c r="U2" s="1" t="str">
        <f t="shared" si="0"/>
        <v>Aug</v>
      </c>
      <c r="V2" s="1" t="str">
        <f t="shared" si="0"/>
        <v>Sep</v>
      </c>
      <c r="W2" s="1" t="str">
        <f t="shared" si="0"/>
        <v>Oct</v>
      </c>
      <c r="X2" s="1" t="str">
        <f t="shared" si="0"/>
        <v>Nov</v>
      </c>
      <c r="Y2" s="1" t="str">
        <f t="shared" si="0"/>
        <v>Dec</v>
      </c>
      <c r="Z2" s="1" t="str">
        <f t="shared" si="0"/>
        <v>Jan</v>
      </c>
      <c r="AA2" s="1" t="str">
        <f t="shared" si="0"/>
        <v>Feb</v>
      </c>
      <c r="AB2" s="1" t="str">
        <f t="shared" si="0"/>
        <v>Mar</v>
      </c>
      <c r="AC2" s="1" t="str">
        <f t="shared" si="0"/>
        <v>Apr</v>
      </c>
      <c r="AD2" s="1" t="str">
        <f t="shared" si="0"/>
        <v>May</v>
      </c>
      <c r="AE2" s="1" t="str">
        <f t="shared" si="0"/>
        <v>Jun</v>
      </c>
      <c r="AF2" s="1" t="str">
        <f t="shared" si="0"/>
        <v>Jul</v>
      </c>
      <c r="AG2" s="1" t="str">
        <f t="shared" si="0"/>
        <v>Aug</v>
      </c>
      <c r="AH2" s="1" t="str">
        <f t="shared" si="0"/>
        <v>Sep</v>
      </c>
      <c r="AI2" s="1" t="str">
        <f t="shared" si="0"/>
        <v>Oct</v>
      </c>
      <c r="AJ2" s="1" t="str">
        <f t="shared" si="0"/>
        <v>Nov</v>
      </c>
      <c r="AK2" s="1" t="str">
        <f t="shared" si="0"/>
        <v>Dec</v>
      </c>
      <c r="AL2" s="1" t="str">
        <f t="shared" si="0"/>
        <v>Jan</v>
      </c>
      <c r="AM2" s="1" t="str">
        <f t="shared" si="0"/>
        <v>Feb</v>
      </c>
      <c r="AN2" s="1" t="str">
        <f t="shared" si="0"/>
        <v>Mar</v>
      </c>
      <c r="AO2" s="1" t="str">
        <f t="shared" si="0"/>
        <v>Apr</v>
      </c>
      <c r="AP2" s="1" t="str">
        <f t="shared" si="0"/>
        <v>May</v>
      </c>
      <c r="AQ2" s="1" t="str">
        <f t="shared" si="0"/>
        <v>Jun</v>
      </c>
      <c r="AR2" s="1" t="str">
        <f t="shared" si="0"/>
        <v>Jul</v>
      </c>
      <c r="AS2" s="1" t="str">
        <f t="shared" si="0"/>
        <v>Aug</v>
      </c>
      <c r="AT2" s="1" t="str">
        <f t="shared" si="0"/>
        <v>Sep</v>
      </c>
      <c r="AU2" s="1" t="str">
        <f t="shared" si="0"/>
        <v>Oct</v>
      </c>
      <c r="AV2" s="1" t="str">
        <f t="shared" si="0"/>
        <v>Nov</v>
      </c>
      <c r="AW2" s="1" t="str">
        <f t="shared" si="0"/>
        <v>Dec</v>
      </c>
      <c r="AX2" s="1" t="str">
        <f t="shared" si="0"/>
        <v>Jan</v>
      </c>
      <c r="AY2" s="1" t="str">
        <f t="shared" si="0"/>
        <v>Feb</v>
      </c>
      <c r="AZ2" s="1" t="str">
        <f t="shared" si="0"/>
        <v>Mar</v>
      </c>
      <c r="BA2" s="1" t="str">
        <f t="shared" si="0"/>
        <v>Apr</v>
      </c>
      <c r="BB2" s="1" t="str">
        <f t="shared" si="0"/>
        <v>May</v>
      </c>
      <c r="BC2" s="1" t="str">
        <f t="shared" si="0"/>
        <v>Jun</v>
      </c>
      <c r="BD2" s="1" t="str">
        <f t="shared" si="0"/>
        <v>Jul</v>
      </c>
      <c r="BE2" s="1" t="str">
        <f t="shared" si="0"/>
        <v>Aug</v>
      </c>
      <c r="BF2" s="1" t="str">
        <f t="shared" si="0"/>
        <v>Sep</v>
      </c>
      <c r="BG2" s="1" t="str">
        <f t="shared" si="0"/>
        <v>Oct</v>
      </c>
      <c r="BH2" s="1" t="str">
        <f t="shared" si="0"/>
        <v>Nov</v>
      </c>
      <c r="BI2" s="1" t="str">
        <f t="shared" si="0"/>
        <v>Dec</v>
      </c>
    </row>
    <row r="3" spans="1:61" x14ac:dyDescent="0.3">
      <c r="A3" s="9" t="str">
        <f>Para!A5</f>
        <v>Product 1</v>
      </c>
      <c r="B3" s="15">
        <v>10</v>
      </c>
      <c r="C3" s="15">
        <f>B3*1.01</f>
        <v>10.1</v>
      </c>
      <c r="D3" s="15">
        <f t="shared" ref="D3:BI3" si="1">C3*1.01</f>
        <v>10.201000000000001</v>
      </c>
      <c r="E3" s="15">
        <f t="shared" si="1"/>
        <v>10.30301</v>
      </c>
      <c r="F3" s="15">
        <f t="shared" si="1"/>
        <v>10.4060401</v>
      </c>
      <c r="G3" s="15">
        <f t="shared" si="1"/>
        <v>10.510100501</v>
      </c>
      <c r="H3" s="15">
        <f t="shared" si="1"/>
        <v>10.615201506010001</v>
      </c>
      <c r="I3" s="15">
        <f t="shared" si="1"/>
        <v>10.721353521070101</v>
      </c>
      <c r="J3" s="15">
        <f t="shared" si="1"/>
        <v>10.828567056280802</v>
      </c>
      <c r="K3" s="15">
        <f t="shared" si="1"/>
        <v>10.936852726843609</v>
      </c>
      <c r="L3" s="15">
        <f t="shared" si="1"/>
        <v>11.046221254112046</v>
      </c>
      <c r="M3" s="15">
        <f t="shared" si="1"/>
        <v>11.156683466653167</v>
      </c>
      <c r="N3" s="15">
        <f t="shared" si="1"/>
        <v>11.268250301319698</v>
      </c>
      <c r="O3" s="15">
        <f t="shared" si="1"/>
        <v>11.380932804332895</v>
      </c>
      <c r="P3" s="15">
        <f t="shared" si="1"/>
        <v>11.494742132376224</v>
      </c>
      <c r="Q3" s="15">
        <f t="shared" si="1"/>
        <v>11.609689553699987</v>
      </c>
      <c r="R3" s="15">
        <f t="shared" si="1"/>
        <v>11.725786449236987</v>
      </c>
      <c r="S3" s="15">
        <f t="shared" si="1"/>
        <v>11.843044313729356</v>
      </c>
      <c r="T3" s="15">
        <f t="shared" si="1"/>
        <v>11.96147475686665</v>
      </c>
      <c r="U3" s="15">
        <f t="shared" si="1"/>
        <v>12.081089504435317</v>
      </c>
      <c r="V3" s="15">
        <f t="shared" si="1"/>
        <v>12.201900399479671</v>
      </c>
      <c r="W3" s="15">
        <f t="shared" si="1"/>
        <v>12.323919403474468</v>
      </c>
      <c r="X3" s="15">
        <f t="shared" si="1"/>
        <v>12.447158597509214</v>
      </c>
      <c r="Y3" s="15">
        <f t="shared" si="1"/>
        <v>12.571630183484306</v>
      </c>
      <c r="Z3" s="15">
        <f t="shared" si="1"/>
        <v>12.69734648531915</v>
      </c>
      <c r="AA3" s="15">
        <f t="shared" si="1"/>
        <v>12.824319950172342</v>
      </c>
      <c r="AB3" s="15">
        <f t="shared" si="1"/>
        <v>12.952563149674065</v>
      </c>
      <c r="AC3" s="15">
        <f t="shared" si="1"/>
        <v>13.082088781170805</v>
      </c>
      <c r="AD3" s="15">
        <f t="shared" si="1"/>
        <v>13.212909668982514</v>
      </c>
      <c r="AE3" s="15">
        <f t="shared" si="1"/>
        <v>13.345038765672339</v>
      </c>
      <c r="AF3" s="15">
        <f t="shared" si="1"/>
        <v>13.478489153329063</v>
      </c>
      <c r="AG3" s="15">
        <f t="shared" si="1"/>
        <v>13.613274044862354</v>
      </c>
      <c r="AH3" s="15">
        <f t="shared" si="1"/>
        <v>13.749406785310978</v>
      </c>
      <c r="AI3" s="15">
        <f t="shared" si="1"/>
        <v>13.886900853164088</v>
      </c>
      <c r="AJ3" s="15">
        <f t="shared" si="1"/>
        <v>14.025769861695728</v>
      </c>
      <c r="AK3" s="15">
        <f t="shared" si="1"/>
        <v>14.166027560312687</v>
      </c>
      <c r="AL3" s="15">
        <f t="shared" si="1"/>
        <v>14.307687835915814</v>
      </c>
      <c r="AM3" s="15">
        <f t="shared" si="1"/>
        <v>14.450764714274973</v>
      </c>
      <c r="AN3" s="15">
        <f t="shared" si="1"/>
        <v>14.595272361417722</v>
      </c>
      <c r="AO3" s="15">
        <f t="shared" si="1"/>
        <v>14.7412250850319</v>
      </c>
      <c r="AP3" s="15">
        <f t="shared" si="1"/>
        <v>14.888637335882219</v>
      </c>
      <c r="AQ3" s="15">
        <f t="shared" si="1"/>
        <v>15.037523709241041</v>
      </c>
      <c r="AR3" s="15">
        <f t="shared" si="1"/>
        <v>15.187898946333451</v>
      </c>
      <c r="AS3" s="15">
        <f t="shared" si="1"/>
        <v>15.339777935796786</v>
      </c>
      <c r="AT3" s="15">
        <f t="shared" si="1"/>
        <v>15.493175715154754</v>
      </c>
      <c r="AU3" s="15">
        <f t="shared" si="1"/>
        <v>15.648107472306302</v>
      </c>
      <c r="AV3" s="15">
        <f t="shared" si="1"/>
        <v>15.804588547029365</v>
      </c>
      <c r="AW3" s="15">
        <f t="shared" si="1"/>
        <v>15.962634432499659</v>
      </c>
      <c r="AX3" s="15">
        <f t="shared" si="1"/>
        <v>16.122260776824657</v>
      </c>
      <c r="AY3" s="15">
        <f t="shared" si="1"/>
        <v>16.283483384592902</v>
      </c>
      <c r="AZ3" s="15">
        <f t="shared" si="1"/>
        <v>16.446318218438829</v>
      </c>
      <c r="BA3" s="15">
        <f t="shared" si="1"/>
        <v>16.610781400623218</v>
      </c>
      <c r="BB3" s="15">
        <f t="shared" si="1"/>
        <v>16.776889214629449</v>
      </c>
      <c r="BC3" s="15">
        <f t="shared" si="1"/>
        <v>16.944658106775744</v>
      </c>
      <c r="BD3" s="15">
        <f t="shared" si="1"/>
        <v>17.114104687843501</v>
      </c>
      <c r="BE3" s="15">
        <f t="shared" si="1"/>
        <v>17.285245734721936</v>
      </c>
      <c r="BF3" s="15">
        <f t="shared" si="1"/>
        <v>17.458098192069155</v>
      </c>
      <c r="BG3" s="15">
        <f t="shared" si="1"/>
        <v>17.632679173989846</v>
      </c>
      <c r="BH3" s="15">
        <f t="shared" si="1"/>
        <v>17.809005965729746</v>
      </c>
      <c r="BI3" s="15">
        <f t="shared" si="1"/>
        <v>17.987096025387043</v>
      </c>
    </row>
    <row r="4" spans="1:61" x14ac:dyDescent="0.3">
      <c r="A4" s="9" t="str">
        <f>Para!A6</f>
        <v>Product 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</row>
    <row r="5" spans="1:61" x14ac:dyDescent="0.3">
      <c r="A5" s="9" t="str">
        <f>Para!A7</f>
        <v>Product 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</row>
    <row r="6" spans="1:61" x14ac:dyDescent="0.3">
      <c r="A6" s="9" t="str">
        <f>Para!A8</f>
        <v>Product 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</row>
    <row r="7" spans="1:61" x14ac:dyDescent="0.3">
      <c r="A7" s="9" t="str">
        <f>Para!A9</f>
        <v>Product 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</row>
    <row r="8" spans="1:61" x14ac:dyDescent="0.3">
      <c r="A8" s="9" t="str">
        <f>Para!A10</f>
        <v>Product 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</row>
    <row r="9" spans="1:61" x14ac:dyDescent="0.3">
      <c r="A9" s="9" t="str">
        <f>Para!A11</f>
        <v>Product 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</row>
    <row r="10" spans="1:61" x14ac:dyDescent="0.3">
      <c r="A10" s="9" t="str">
        <f>Para!A12</f>
        <v>Product 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</row>
    <row r="11" spans="1:61" x14ac:dyDescent="0.3">
      <c r="A11" s="9" t="str">
        <f>Para!A13</f>
        <v>Product 9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</row>
    <row r="12" spans="1:61" x14ac:dyDescent="0.3">
      <c r="A12" s="9" t="str">
        <f>Para!A14</f>
        <v>Product 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</row>
    <row r="14" spans="1:61" x14ac:dyDescent="0.3">
      <c r="A14" s="1" t="s">
        <v>28</v>
      </c>
    </row>
    <row r="15" spans="1:61" x14ac:dyDescent="0.3">
      <c r="A15" s="9" t="str">
        <f>A3</f>
        <v>Product 1</v>
      </c>
      <c r="B15" s="35">
        <f>B3*Para!$B5</f>
        <v>350</v>
      </c>
      <c r="C15" s="35">
        <f>C3*Para!$B5</f>
        <v>353.5</v>
      </c>
      <c r="D15" s="35">
        <f>D3*Para!$B5</f>
        <v>357.03500000000003</v>
      </c>
      <c r="E15" s="35">
        <f>E3*Para!$B5</f>
        <v>360.60535000000004</v>
      </c>
      <c r="F15" s="35">
        <f>F3*Para!$B5</f>
        <v>364.21140350000002</v>
      </c>
      <c r="G15" s="35">
        <f>G3*Para!$B5</f>
        <v>367.85351753499998</v>
      </c>
      <c r="H15" s="35">
        <f>H3*Para!$B5</f>
        <v>371.53205271035006</v>
      </c>
      <c r="I15" s="35">
        <f>I3*Para!$B5</f>
        <v>375.24737323745353</v>
      </c>
      <c r="J15" s="35">
        <f>J3*Para!$B5</f>
        <v>378.99984696982807</v>
      </c>
      <c r="K15" s="35">
        <f>K3*Para!$B5</f>
        <v>382.78984543952635</v>
      </c>
      <c r="L15" s="35">
        <f>L3*Para!$B5</f>
        <v>386.61774389392161</v>
      </c>
      <c r="M15" s="35">
        <f>M3*Para!$B5</f>
        <v>390.48392133286086</v>
      </c>
      <c r="N15" s="35">
        <f>N3*Para!$B5</f>
        <v>394.38876054618942</v>
      </c>
      <c r="O15" s="35">
        <f>O3*Para!$B5</f>
        <v>398.33264815165131</v>
      </c>
      <c r="P15" s="35">
        <f>P3*Para!$B5</f>
        <v>402.31597463316785</v>
      </c>
      <c r="Q15" s="35">
        <f>Q3*Para!$B5</f>
        <v>406.33913437949951</v>
      </c>
      <c r="R15" s="35">
        <f>R3*Para!$B5</f>
        <v>410.4025257232945</v>
      </c>
      <c r="S15" s="35">
        <f>S3*Para!$B5</f>
        <v>414.50655098052749</v>
      </c>
      <c r="T15" s="35">
        <f>T3*Para!$B5</f>
        <v>418.65161649033274</v>
      </c>
      <c r="U15" s="35">
        <f>U3*Para!$B5</f>
        <v>422.83813265523611</v>
      </c>
      <c r="V15" s="35">
        <f>V3*Para!$B5</f>
        <v>427.06651398178849</v>
      </c>
      <c r="W15" s="35">
        <f>W3*Para!$B5</f>
        <v>431.33717912160637</v>
      </c>
      <c r="X15" s="35">
        <f>X3*Para!$B5</f>
        <v>435.6505509128225</v>
      </c>
      <c r="Y15" s="35">
        <f>Y3*Para!$B5</f>
        <v>440.00705642195072</v>
      </c>
      <c r="Z15" s="35">
        <f>Z3*Para!$B5</f>
        <v>444.40712698617023</v>
      </c>
      <c r="AA15" s="35">
        <f>AA3*Para!$B5</f>
        <v>448.85119825603198</v>
      </c>
      <c r="AB15" s="35">
        <f>AB3*Para!$B5</f>
        <v>453.33971023859226</v>
      </c>
      <c r="AC15" s="35">
        <f>AC3*Para!$B5</f>
        <v>457.87310734097815</v>
      </c>
      <c r="AD15" s="35">
        <f>AD3*Para!$B5</f>
        <v>462.45183841438796</v>
      </c>
      <c r="AE15" s="35">
        <f>AE3*Para!$B5</f>
        <v>467.07635679853183</v>
      </c>
      <c r="AF15" s="35">
        <f>AF3*Para!$B5</f>
        <v>471.74712036651721</v>
      </c>
      <c r="AG15" s="35">
        <f>AG3*Para!$B5</f>
        <v>476.46459157018239</v>
      </c>
      <c r="AH15" s="35">
        <f>AH3*Para!$B5</f>
        <v>481.2292374858842</v>
      </c>
      <c r="AI15" s="35">
        <f>AI3*Para!$B5</f>
        <v>486.04152986074308</v>
      </c>
      <c r="AJ15" s="35">
        <f>AJ3*Para!$B5</f>
        <v>490.90194515935048</v>
      </c>
      <c r="AK15" s="35">
        <f>AK3*Para!$B5</f>
        <v>495.81096461094404</v>
      </c>
      <c r="AL15" s="35">
        <f>AL3*Para!$B5</f>
        <v>500.76907425705349</v>
      </c>
      <c r="AM15" s="35">
        <f>AM3*Para!$B5</f>
        <v>505.77676499962405</v>
      </c>
      <c r="AN15" s="35">
        <f>AN3*Para!$B5</f>
        <v>510.83453264962026</v>
      </c>
      <c r="AO15" s="35">
        <f>AO3*Para!$B5</f>
        <v>515.94287797611651</v>
      </c>
      <c r="AP15" s="35">
        <f>AP3*Para!$B5</f>
        <v>521.10230675587763</v>
      </c>
      <c r="AQ15" s="35">
        <f>AQ3*Para!$B5</f>
        <v>526.31332982343645</v>
      </c>
      <c r="AR15" s="35">
        <f>AR3*Para!$B5</f>
        <v>531.57646312167083</v>
      </c>
      <c r="AS15" s="35">
        <f>AS3*Para!$B5</f>
        <v>536.89222775288749</v>
      </c>
      <c r="AT15" s="35">
        <f>AT3*Para!$B5</f>
        <v>542.26115003041639</v>
      </c>
      <c r="AU15" s="35">
        <f>AU3*Para!$B5</f>
        <v>547.68376153072052</v>
      </c>
      <c r="AV15" s="35">
        <f>AV3*Para!$B5</f>
        <v>553.16059914602772</v>
      </c>
      <c r="AW15" s="35">
        <f>AW3*Para!$B5</f>
        <v>558.69220513748803</v>
      </c>
      <c r="AX15" s="35">
        <f>AX3*Para!$B5</f>
        <v>564.27912718886296</v>
      </c>
      <c r="AY15" s="35">
        <f>AY3*Para!$B5</f>
        <v>569.92191846075161</v>
      </c>
      <c r="AZ15" s="35">
        <f>AZ3*Para!$B5</f>
        <v>575.621137645359</v>
      </c>
      <c r="BA15" s="35">
        <f>BA3*Para!$B5</f>
        <v>581.37734902181262</v>
      </c>
      <c r="BB15" s="35">
        <f>BB3*Para!$B5</f>
        <v>587.19112251203069</v>
      </c>
      <c r="BC15" s="35">
        <f>BC3*Para!$B5</f>
        <v>593.06303373715104</v>
      </c>
      <c r="BD15" s="35">
        <f>BD3*Para!$B5</f>
        <v>598.99366407452248</v>
      </c>
      <c r="BE15" s="35">
        <f>BE3*Para!$B5</f>
        <v>604.98360071526781</v>
      </c>
      <c r="BF15" s="35">
        <f>BF3*Para!$B5</f>
        <v>611.03343672242045</v>
      </c>
      <c r="BG15" s="35">
        <f>BG3*Para!$B5</f>
        <v>617.14377108964459</v>
      </c>
      <c r="BH15" s="35">
        <f>BH3*Para!$B5</f>
        <v>623.31520880054109</v>
      </c>
      <c r="BI15" s="35">
        <f>BI3*Para!$B5</f>
        <v>629.54836088854654</v>
      </c>
    </row>
    <row r="16" spans="1:61" x14ac:dyDescent="0.3">
      <c r="A16" s="9" t="str">
        <f t="shared" ref="A16:A24" si="2">A4</f>
        <v>Product 2</v>
      </c>
      <c r="B16" s="35">
        <f>B4*Para!$B6</f>
        <v>0</v>
      </c>
      <c r="C16" s="35">
        <f>C4*Para!$B6</f>
        <v>0</v>
      </c>
      <c r="D16" s="35">
        <f>D4*Para!$B6</f>
        <v>0</v>
      </c>
      <c r="E16" s="35">
        <f>E4*Para!$B6</f>
        <v>0</v>
      </c>
      <c r="F16" s="35">
        <f>F4*Para!$B6</f>
        <v>0</v>
      </c>
      <c r="G16" s="35">
        <f>G4*Para!$B6</f>
        <v>0</v>
      </c>
      <c r="H16" s="35">
        <f>H4*Para!$B6</f>
        <v>0</v>
      </c>
      <c r="I16" s="35">
        <f>I4*Para!$B6</f>
        <v>0</v>
      </c>
      <c r="J16" s="35">
        <f>J4*Para!$B6</f>
        <v>0</v>
      </c>
      <c r="K16" s="35">
        <f>K4*Para!$B6</f>
        <v>0</v>
      </c>
      <c r="L16" s="35">
        <f>L4*Para!$B6</f>
        <v>0</v>
      </c>
      <c r="M16" s="35">
        <f>M4*Para!$B6</f>
        <v>0</v>
      </c>
      <c r="N16" s="35">
        <f>N4*Para!$B6</f>
        <v>0</v>
      </c>
      <c r="O16" s="35">
        <f>O4*Para!$B6</f>
        <v>0</v>
      </c>
      <c r="P16" s="35">
        <f>P4*Para!$B6</f>
        <v>0</v>
      </c>
      <c r="Q16" s="35">
        <f>Q4*Para!$B6</f>
        <v>0</v>
      </c>
      <c r="R16" s="35">
        <f>R4*Para!$B6</f>
        <v>0</v>
      </c>
      <c r="S16" s="35">
        <f>S4*Para!$B6</f>
        <v>0</v>
      </c>
      <c r="T16" s="35">
        <f>T4*Para!$B6</f>
        <v>0</v>
      </c>
      <c r="U16" s="35">
        <f>U4*Para!$B6</f>
        <v>0</v>
      </c>
      <c r="V16" s="35">
        <f>V4*Para!$B6</f>
        <v>0</v>
      </c>
      <c r="W16" s="35">
        <f>W4*Para!$B6</f>
        <v>0</v>
      </c>
      <c r="X16" s="35">
        <f>X4*Para!$B6</f>
        <v>0</v>
      </c>
      <c r="Y16" s="35">
        <f>Y4*Para!$B6</f>
        <v>0</v>
      </c>
      <c r="Z16" s="35">
        <f>Z4*Para!$B6</f>
        <v>0</v>
      </c>
      <c r="AA16" s="35">
        <f>AA4*Para!$B6</f>
        <v>0</v>
      </c>
      <c r="AB16" s="35">
        <f>AB4*Para!$B6</f>
        <v>0</v>
      </c>
      <c r="AC16" s="35">
        <f>AC4*Para!$B6</f>
        <v>0</v>
      </c>
      <c r="AD16" s="35">
        <f>AD4*Para!$B6</f>
        <v>0</v>
      </c>
      <c r="AE16" s="35">
        <f>AE4*Para!$B6</f>
        <v>0</v>
      </c>
      <c r="AF16" s="35">
        <f>AF4*Para!$B6</f>
        <v>0</v>
      </c>
      <c r="AG16" s="35">
        <f>AG4*Para!$B6</f>
        <v>0</v>
      </c>
      <c r="AH16" s="35">
        <f>AH4*Para!$B6</f>
        <v>0</v>
      </c>
      <c r="AI16" s="35">
        <f>AI4*Para!$B6</f>
        <v>0</v>
      </c>
      <c r="AJ16" s="35">
        <f>AJ4*Para!$B6</f>
        <v>0</v>
      </c>
      <c r="AK16" s="35">
        <f>AK4*Para!$B6</f>
        <v>0</v>
      </c>
      <c r="AL16" s="35">
        <f>AL4*Para!$B6</f>
        <v>0</v>
      </c>
      <c r="AM16" s="35">
        <f>AM4*Para!$B6</f>
        <v>0</v>
      </c>
      <c r="AN16" s="35">
        <f>AN4*Para!$B6</f>
        <v>0</v>
      </c>
      <c r="AO16" s="35">
        <f>AO4*Para!$B6</f>
        <v>0</v>
      </c>
      <c r="AP16" s="35">
        <f>AP4*Para!$B6</f>
        <v>0</v>
      </c>
      <c r="AQ16" s="35">
        <f>AQ4*Para!$B6</f>
        <v>0</v>
      </c>
      <c r="AR16" s="35">
        <f>AR4*Para!$B6</f>
        <v>0</v>
      </c>
      <c r="AS16" s="35">
        <f>AS4*Para!$B6</f>
        <v>0</v>
      </c>
      <c r="AT16" s="35">
        <f>AT4*Para!$B6</f>
        <v>0</v>
      </c>
      <c r="AU16" s="35">
        <f>AU4*Para!$B6</f>
        <v>0</v>
      </c>
      <c r="AV16" s="35">
        <f>AV4*Para!$B6</f>
        <v>0</v>
      </c>
      <c r="AW16" s="35">
        <f>AW4*Para!$B6</f>
        <v>0</v>
      </c>
      <c r="AX16" s="35">
        <f>AX4*Para!$B6</f>
        <v>0</v>
      </c>
      <c r="AY16" s="35">
        <f>AY4*Para!$B6</f>
        <v>0</v>
      </c>
      <c r="AZ16" s="35">
        <f>AZ4*Para!$B6</f>
        <v>0</v>
      </c>
      <c r="BA16" s="35">
        <f>BA4*Para!$B6</f>
        <v>0</v>
      </c>
      <c r="BB16" s="35">
        <f>BB4*Para!$B6</f>
        <v>0</v>
      </c>
      <c r="BC16" s="35">
        <f>BC4*Para!$B6</f>
        <v>0</v>
      </c>
      <c r="BD16" s="35">
        <f>BD4*Para!$B6</f>
        <v>0</v>
      </c>
      <c r="BE16" s="35">
        <f>BE4*Para!$B6</f>
        <v>0</v>
      </c>
      <c r="BF16" s="35">
        <f>BF4*Para!$B6</f>
        <v>0</v>
      </c>
      <c r="BG16" s="35">
        <f>BG4*Para!$B6</f>
        <v>0</v>
      </c>
      <c r="BH16" s="35">
        <f>BH4*Para!$B6</f>
        <v>0</v>
      </c>
      <c r="BI16" s="35">
        <f>BI4*Para!$B6</f>
        <v>0</v>
      </c>
    </row>
    <row r="17" spans="1:61" x14ac:dyDescent="0.3">
      <c r="A17" s="9" t="str">
        <f t="shared" si="2"/>
        <v>Product 3</v>
      </c>
      <c r="B17" s="35">
        <f>B5*Para!$B7</f>
        <v>0</v>
      </c>
      <c r="C17" s="35">
        <f>C5*Para!$B7</f>
        <v>0</v>
      </c>
      <c r="D17" s="35">
        <f>D5*Para!$B7</f>
        <v>0</v>
      </c>
      <c r="E17" s="35">
        <f>E5*Para!$B7</f>
        <v>0</v>
      </c>
      <c r="F17" s="35">
        <f>F5*Para!$B7</f>
        <v>0</v>
      </c>
      <c r="G17" s="35">
        <f>G5*Para!$B7</f>
        <v>0</v>
      </c>
      <c r="H17" s="35">
        <f>H5*Para!$B7</f>
        <v>0</v>
      </c>
      <c r="I17" s="35">
        <f>I5*Para!$B7</f>
        <v>0</v>
      </c>
      <c r="J17" s="35">
        <f>J5*Para!$B7</f>
        <v>0</v>
      </c>
      <c r="K17" s="35">
        <f>K5*Para!$B7</f>
        <v>0</v>
      </c>
      <c r="L17" s="35">
        <f>L5*Para!$B7</f>
        <v>0</v>
      </c>
      <c r="M17" s="35">
        <f>M5*Para!$B7</f>
        <v>0</v>
      </c>
      <c r="N17" s="35">
        <f>N5*Para!$B7</f>
        <v>0</v>
      </c>
      <c r="O17" s="35">
        <f>O5*Para!$B7</f>
        <v>0</v>
      </c>
      <c r="P17" s="35">
        <f>P5*Para!$B7</f>
        <v>0</v>
      </c>
      <c r="Q17" s="35">
        <f>Q5*Para!$B7</f>
        <v>0</v>
      </c>
      <c r="R17" s="35">
        <f>R5*Para!$B7</f>
        <v>0</v>
      </c>
      <c r="S17" s="35">
        <f>S5*Para!$B7</f>
        <v>0</v>
      </c>
      <c r="T17" s="35">
        <f>T5*Para!$B7</f>
        <v>0</v>
      </c>
      <c r="U17" s="35">
        <f>U5*Para!$B7</f>
        <v>0</v>
      </c>
      <c r="V17" s="35">
        <f>V5*Para!$B7</f>
        <v>0</v>
      </c>
      <c r="W17" s="35">
        <f>W5*Para!$B7</f>
        <v>0</v>
      </c>
      <c r="X17" s="35">
        <f>X5*Para!$B7</f>
        <v>0</v>
      </c>
      <c r="Y17" s="35">
        <f>Y5*Para!$B7</f>
        <v>0</v>
      </c>
      <c r="Z17" s="35">
        <f>Z5*Para!$B7</f>
        <v>0</v>
      </c>
      <c r="AA17" s="35">
        <f>AA5*Para!$B7</f>
        <v>0</v>
      </c>
      <c r="AB17" s="35">
        <f>AB5*Para!$B7</f>
        <v>0</v>
      </c>
      <c r="AC17" s="35">
        <f>AC5*Para!$B7</f>
        <v>0</v>
      </c>
      <c r="AD17" s="35">
        <f>AD5*Para!$B7</f>
        <v>0</v>
      </c>
      <c r="AE17" s="35">
        <f>AE5*Para!$B7</f>
        <v>0</v>
      </c>
      <c r="AF17" s="35">
        <f>AF5*Para!$B7</f>
        <v>0</v>
      </c>
      <c r="AG17" s="35">
        <f>AG5*Para!$B7</f>
        <v>0</v>
      </c>
      <c r="AH17" s="35">
        <f>AH5*Para!$B7</f>
        <v>0</v>
      </c>
      <c r="AI17" s="35">
        <f>AI5*Para!$B7</f>
        <v>0</v>
      </c>
      <c r="AJ17" s="35">
        <f>AJ5*Para!$B7</f>
        <v>0</v>
      </c>
      <c r="AK17" s="35">
        <f>AK5*Para!$B7</f>
        <v>0</v>
      </c>
      <c r="AL17" s="35">
        <f>AL5*Para!$B7</f>
        <v>0</v>
      </c>
      <c r="AM17" s="35">
        <f>AM5*Para!$B7</f>
        <v>0</v>
      </c>
      <c r="AN17" s="35">
        <f>AN5*Para!$B7</f>
        <v>0</v>
      </c>
      <c r="AO17" s="35">
        <f>AO5*Para!$B7</f>
        <v>0</v>
      </c>
      <c r="AP17" s="35">
        <f>AP5*Para!$B7</f>
        <v>0</v>
      </c>
      <c r="AQ17" s="35">
        <f>AQ5*Para!$B7</f>
        <v>0</v>
      </c>
      <c r="AR17" s="35">
        <f>AR5*Para!$B7</f>
        <v>0</v>
      </c>
      <c r="AS17" s="35">
        <f>AS5*Para!$B7</f>
        <v>0</v>
      </c>
      <c r="AT17" s="35">
        <f>AT5*Para!$B7</f>
        <v>0</v>
      </c>
      <c r="AU17" s="35">
        <f>AU5*Para!$B7</f>
        <v>0</v>
      </c>
      <c r="AV17" s="35">
        <f>AV5*Para!$B7</f>
        <v>0</v>
      </c>
      <c r="AW17" s="35">
        <f>AW5*Para!$B7</f>
        <v>0</v>
      </c>
      <c r="AX17" s="35">
        <f>AX5*Para!$B7</f>
        <v>0</v>
      </c>
      <c r="AY17" s="35">
        <f>AY5*Para!$B7</f>
        <v>0</v>
      </c>
      <c r="AZ17" s="35">
        <f>AZ5*Para!$B7</f>
        <v>0</v>
      </c>
      <c r="BA17" s="35">
        <f>BA5*Para!$B7</f>
        <v>0</v>
      </c>
      <c r="BB17" s="35">
        <f>BB5*Para!$B7</f>
        <v>0</v>
      </c>
      <c r="BC17" s="35">
        <f>BC5*Para!$B7</f>
        <v>0</v>
      </c>
      <c r="BD17" s="35">
        <f>BD5*Para!$B7</f>
        <v>0</v>
      </c>
      <c r="BE17" s="35">
        <f>BE5*Para!$B7</f>
        <v>0</v>
      </c>
      <c r="BF17" s="35">
        <f>BF5*Para!$B7</f>
        <v>0</v>
      </c>
      <c r="BG17" s="35">
        <f>BG5*Para!$B7</f>
        <v>0</v>
      </c>
      <c r="BH17" s="35">
        <f>BH5*Para!$B7</f>
        <v>0</v>
      </c>
      <c r="BI17" s="35">
        <f>BI5*Para!$B7</f>
        <v>0</v>
      </c>
    </row>
    <row r="18" spans="1:61" x14ac:dyDescent="0.3">
      <c r="A18" s="9" t="str">
        <f t="shared" si="2"/>
        <v>Product 4</v>
      </c>
      <c r="B18" s="35">
        <f>B6*Para!$B8</f>
        <v>0</v>
      </c>
      <c r="C18" s="35">
        <f>C6*Para!$B8</f>
        <v>0</v>
      </c>
      <c r="D18" s="35">
        <f>D6*Para!$B8</f>
        <v>0</v>
      </c>
      <c r="E18" s="35">
        <f>E6*Para!$B8</f>
        <v>0</v>
      </c>
      <c r="F18" s="35">
        <f>F6*Para!$B8</f>
        <v>0</v>
      </c>
      <c r="G18" s="35">
        <f>G6*Para!$B8</f>
        <v>0</v>
      </c>
      <c r="H18" s="35">
        <f>H6*Para!$B8</f>
        <v>0</v>
      </c>
      <c r="I18" s="35">
        <f>I6*Para!$B8</f>
        <v>0</v>
      </c>
      <c r="J18" s="35">
        <f>J6*Para!$B8</f>
        <v>0</v>
      </c>
      <c r="K18" s="35">
        <f>K6*Para!$B8</f>
        <v>0</v>
      </c>
      <c r="L18" s="35">
        <f>L6*Para!$B8</f>
        <v>0</v>
      </c>
      <c r="M18" s="35">
        <f>M6*Para!$B8</f>
        <v>0</v>
      </c>
      <c r="N18" s="35">
        <f>N6*Para!$B8</f>
        <v>0</v>
      </c>
      <c r="O18" s="35">
        <f>O6*Para!$B8</f>
        <v>0</v>
      </c>
      <c r="P18" s="35">
        <f>P6*Para!$B8</f>
        <v>0</v>
      </c>
      <c r="Q18" s="35">
        <f>Q6*Para!$B8</f>
        <v>0</v>
      </c>
      <c r="R18" s="35">
        <f>R6*Para!$B8</f>
        <v>0</v>
      </c>
      <c r="S18" s="35">
        <f>S6*Para!$B8</f>
        <v>0</v>
      </c>
      <c r="T18" s="35">
        <f>T6*Para!$B8</f>
        <v>0</v>
      </c>
      <c r="U18" s="35">
        <f>U6*Para!$B8</f>
        <v>0</v>
      </c>
      <c r="V18" s="35">
        <f>V6*Para!$B8</f>
        <v>0</v>
      </c>
      <c r="W18" s="35">
        <f>W6*Para!$B8</f>
        <v>0</v>
      </c>
      <c r="X18" s="35">
        <f>X6*Para!$B8</f>
        <v>0</v>
      </c>
      <c r="Y18" s="35">
        <f>Y6*Para!$B8</f>
        <v>0</v>
      </c>
      <c r="Z18" s="35">
        <f>Z6*Para!$B8</f>
        <v>0</v>
      </c>
      <c r="AA18" s="35">
        <f>AA6*Para!$B8</f>
        <v>0</v>
      </c>
      <c r="AB18" s="35">
        <f>AB6*Para!$B8</f>
        <v>0</v>
      </c>
      <c r="AC18" s="35">
        <f>AC6*Para!$B8</f>
        <v>0</v>
      </c>
      <c r="AD18" s="35">
        <f>AD6*Para!$B8</f>
        <v>0</v>
      </c>
      <c r="AE18" s="35">
        <f>AE6*Para!$B8</f>
        <v>0</v>
      </c>
      <c r="AF18" s="35">
        <f>AF6*Para!$B8</f>
        <v>0</v>
      </c>
      <c r="AG18" s="35">
        <f>AG6*Para!$B8</f>
        <v>0</v>
      </c>
      <c r="AH18" s="35">
        <f>AH6*Para!$B8</f>
        <v>0</v>
      </c>
      <c r="AI18" s="35">
        <f>AI6*Para!$B8</f>
        <v>0</v>
      </c>
      <c r="AJ18" s="35">
        <f>AJ6*Para!$B8</f>
        <v>0</v>
      </c>
      <c r="AK18" s="35">
        <f>AK6*Para!$B8</f>
        <v>0</v>
      </c>
      <c r="AL18" s="35">
        <f>AL6*Para!$B8</f>
        <v>0</v>
      </c>
      <c r="AM18" s="35">
        <f>AM6*Para!$B8</f>
        <v>0</v>
      </c>
      <c r="AN18" s="35">
        <f>AN6*Para!$B8</f>
        <v>0</v>
      </c>
      <c r="AO18" s="35">
        <f>AO6*Para!$B8</f>
        <v>0</v>
      </c>
      <c r="AP18" s="35">
        <f>AP6*Para!$B8</f>
        <v>0</v>
      </c>
      <c r="AQ18" s="35">
        <f>AQ6*Para!$B8</f>
        <v>0</v>
      </c>
      <c r="AR18" s="35">
        <f>AR6*Para!$B8</f>
        <v>0</v>
      </c>
      <c r="AS18" s="35">
        <f>AS6*Para!$B8</f>
        <v>0</v>
      </c>
      <c r="AT18" s="35">
        <f>AT6*Para!$B8</f>
        <v>0</v>
      </c>
      <c r="AU18" s="35">
        <f>AU6*Para!$B8</f>
        <v>0</v>
      </c>
      <c r="AV18" s="35">
        <f>AV6*Para!$B8</f>
        <v>0</v>
      </c>
      <c r="AW18" s="35">
        <f>AW6*Para!$B8</f>
        <v>0</v>
      </c>
      <c r="AX18" s="35">
        <f>AX6*Para!$B8</f>
        <v>0</v>
      </c>
      <c r="AY18" s="35">
        <f>AY6*Para!$B8</f>
        <v>0</v>
      </c>
      <c r="AZ18" s="35">
        <f>AZ6*Para!$B8</f>
        <v>0</v>
      </c>
      <c r="BA18" s="35">
        <f>BA6*Para!$B8</f>
        <v>0</v>
      </c>
      <c r="BB18" s="35">
        <f>BB6*Para!$B8</f>
        <v>0</v>
      </c>
      <c r="BC18" s="35">
        <f>BC6*Para!$B8</f>
        <v>0</v>
      </c>
      <c r="BD18" s="35">
        <f>BD6*Para!$B8</f>
        <v>0</v>
      </c>
      <c r="BE18" s="35">
        <f>BE6*Para!$B8</f>
        <v>0</v>
      </c>
      <c r="BF18" s="35">
        <f>BF6*Para!$B8</f>
        <v>0</v>
      </c>
      <c r="BG18" s="35">
        <f>BG6*Para!$B8</f>
        <v>0</v>
      </c>
      <c r="BH18" s="35">
        <f>BH6*Para!$B8</f>
        <v>0</v>
      </c>
      <c r="BI18" s="35">
        <f>BI6*Para!$B8</f>
        <v>0</v>
      </c>
    </row>
    <row r="19" spans="1:61" x14ac:dyDescent="0.3">
      <c r="A19" s="9" t="str">
        <f t="shared" si="2"/>
        <v>Product 5</v>
      </c>
      <c r="B19" s="35">
        <f>B7*Para!$B9</f>
        <v>0</v>
      </c>
      <c r="C19" s="35">
        <f>C7*Para!$B9</f>
        <v>0</v>
      </c>
      <c r="D19" s="35">
        <f>D7*Para!$B9</f>
        <v>0</v>
      </c>
      <c r="E19" s="35">
        <f>E7*Para!$B9</f>
        <v>0</v>
      </c>
      <c r="F19" s="35">
        <f>F7*Para!$B9</f>
        <v>0</v>
      </c>
      <c r="G19" s="35">
        <f>G7*Para!$B9</f>
        <v>0</v>
      </c>
      <c r="H19" s="35">
        <f>H7*Para!$B9</f>
        <v>0</v>
      </c>
      <c r="I19" s="35">
        <f>I7*Para!$B9</f>
        <v>0</v>
      </c>
      <c r="J19" s="35">
        <f>J7*Para!$B9</f>
        <v>0</v>
      </c>
      <c r="K19" s="35">
        <f>K7*Para!$B9</f>
        <v>0</v>
      </c>
      <c r="L19" s="35">
        <f>L7*Para!$B9</f>
        <v>0</v>
      </c>
      <c r="M19" s="35">
        <f>M7*Para!$B9</f>
        <v>0</v>
      </c>
      <c r="N19" s="35">
        <f>N7*Para!$B9</f>
        <v>0</v>
      </c>
      <c r="O19" s="35">
        <f>O7*Para!$B9</f>
        <v>0</v>
      </c>
      <c r="P19" s="35">
        <f>P7*Para!$B9</f>
        <v>0</v>
      </c>
      <c r="Q19" s="35">
        <f>Q7*Para!$B9</f>
        <v>0</v>
      </c>
      <c r="R19" s="35">
        <f>R7*Para!$B9</f>
        <v>0</v>
      </c>
      <c r="S19" s="35">
        <f>S7*Para!$B9</f>
        <v>0</v>
      </c>
      <c r="T19" s="35">
        <f>T7*Para!$B9</f>
        <v>0</v>
      </c>
      <c r="U19" s="35">
        <f>U7*Para!$B9</f>
        <v>0</v>
      </c>
      <c r="V19" s="35">
        <f>V7*Para!$B9</f>
        <v>0</v>
      </c>
      <c r="W19" s="35">
        <f>W7*Para!$B9</f>
        <v>0</v>
      </c>
      <c r="X19" s="35">
        <f>X7*Para!$B9</f>
        <v>0</v>
      </c>
      <c r="Y19" s="35">
        <f>Y7*Para!$B9</f>
        <v>0</v>
      </c>
      <c r="Z19" s="35">
        <f>Z7*Para!$B9</f>
        <v>0</v>
      </c>
      <c r="AA19" s="35">
        <f>AA7*Para!$B9</f>
        <v>0</v>
      </c>
      <c r="AB19" s="35">
        <f>AB7*Para!$B9</f>
        <v>0</v>
      </c>
      <c r="AC19" s="35">
        <f>AC7*Para!$B9</f>
        <v>0</v>
      </c>
      <c r="AD19" s="35">
        <f>AD7*Para!$B9</f>
        <v>0</v>
      </c>
      <c r="AE19" s="35">
        <f>AE7*Para!$B9</f>
        <v>0</v>
      </c>
      <c r="AF19" s="35">
        <f>AF7*Para!$B9</f>
        <v>0</v>
      </c>
      <c r="AG19" s="35">
        <f>AG7*Para!$B9</f>
        <v>0</v>
      </c>
      <c r="AH19" s="35">
        <f>AH7*Para!$B9</f>
        <v>0</v>
      </c>
      <c r="AI19" s="35">
        <f>AI7*Para!$B9</f>
        <v>0</v>
      </c>
      <c r="AJ19" s="35">
        <f>AJ7*Para!$B9</f>
        <v>0</v>
      </c>
      <c r="AK19" s="35">
        <f>AK7*Para!$B9</f>
        <v>0</v>
      </c>
      <c r="AL19" s="35">
        <f>AL7*Para!$B9</f>
        <v>0</v>
      </c>
      <c r="AM19" s="35">
        <f>AM7*Para!$B9</f>
        <v>0</v>
      </c>
      <c r="AN19" s="35">
        <f>AN7*Para!$B9</f>
        <v>0</v>
      </c>
      <c r="AO19" s="35">
        <f>AO7*Para!$B9</f>
        <v>0</v>
      </c>
      <c r="AP19" s="35">
        <f>AP7*Para!$B9</f>
        <v>0</v>
      </c>
      <c r="AQ19" s="35">
        <f>AQ7*Para!$B9</f>
        <v>0</v>
      </c>
      <c r="AR19" s="35">
        <f>AR7*Para!$B9</f>
        <v>0</v>
      </c>
      <c r="AS19" s="35">
        <f>AS7*Para!$B9</f>
        <v>0</v>
      </c>
      <c r="AT19" s="35">
        <f>AT7*Para!$B9</f>
        <v>0</v>
      </c>
      <c r="AU19" s="35">
        <f>AU7*Para!$B9</f>
        <v>0</v>
      </c>
      <c r="AV19" s="35">
        <f>AV7*Para!$B9</f>
        <v>0</v>
      </c>
      <c r="AW19" s="35">
        <f>AW7*Para!$B9</f>
        <v>0</v>
      </c>
      <c r="AX19" s="35">
        <f>AX7*Para!$B9</f>
        <v>0</v>
      </c>
      <c r="AY19" s="35">
        <f>AY7*Para!$B9</f>
        <v>0</v>
      </c>
      <c r="AZ19" s="35">
        <f>AZ7*Para!$B9</f>
        <v>0</v>
      </c>
      <c r="BA19" s="35">
        <f>BA7*Para!$B9</f>
        <v>0</v>
      </c>
      <c r="BB19" s="35">
        <f>BB7*Para!$B9</f>
        <v>0</v>
      </c>
      <c r="BC19" s="35">
        <f>BC7*Para!$B9</f>
        <v>0</v>
      </c>
      <c r="BD19" s="35">
        <f>BD7*Para!$B9</f>
        <v>0</v>
      </c>
      <c r="BE19" s="35">
        <f>BE7*Para!$B9</f>
        <v>0</v>
      </c>
      <c r="BF19" s="35">
        <f>BF7*Para!$B9</f>
        <v>0</v>
      </c>
      <c r="BG19" s="35">
        <f>BG7*Para!$B9</f>
        <v>0</v>
      </c>
      <c r="BH19" s="35">
        <f>BH7*Para!$B9</f>
        <v>0</v>
      </c>
      <c r="BI19" s="35">
        <f>BI7*Para!$B9</f>
        <v>0</v>
      </c>
    </row>
    <row r="20" spans="1:61" x14ac:dyDescent="0.3">
      <c r="A20" s="9" t="str">
        <f t="shared" si="2"/>
        <v>Product 6</v>
      </c>
      <c r="B20" s="35">
        <f>B8*Para!$B10</f>
        <v>0</v>
      </c>
      <c r="C20" s="35">
        <f>C8*Para!$B10</f>
        <v>0</v>
      </c>
      <c r="D20" s="35">
        <f>D8*Para!$B10</f>
        <v>0</v>
      </c>
      <c r="E20" s="35">
        <f>E8*Para!$B10</f>
        <v>0</v>
      </c>
      <c r="F20" s="35">
        <f>F8*Para!$B10</f>
        <v>0</v>
      </c>
      <c r="G20" s="35">
        <f>G8*Para!$B10</f>
        <v>0</v>
      </c>
      <c r="H20" s="35">
        <f>H8*Para!$B10</f>
        <v>0</v>
      </c>
      <c r="I20" s="35">
        <f>I8*Para!$B10</f>
        <v>0</v>
      </c>
      <c r="J20" s="35">
        <f>J8*Para!$B10</f>
        <v>0</v>
      </c>
      <c r="K20" s="35">
        <f>K8*Para!$B10</f>
        <v>0</v>
      </c>
      <c r="L20" s="35">
        <f>L8*Para!$B10</f>
        <v>0</v>
      </c>
      <c r="M20" s="35">
        <f>M8*Para!$B10</f>
        <v>0</v>
      </c>
      <c r="N20" s="35">
        <f>N8*Para!$B10</f>
        <v>0</v>
      </c>
      <c r="O20" s="35">
        <f>O8*Para!$B10</f>
        <v>0</v>
      </c>
      <c r="P20" s="35">
        <f>P8*Para!$B10</f>
        <v>0</v>
      </c>
      <c r="Q20" s="35">
        <f>Q8*Para!$B10</f>
        <v>0</v>
      </c>
      <c r="R20" s="35">
        <f>R8*Para!$B10</f>
        <v>0</v>
      </c>
      <c r="S20" s="35">
        <f>S8*Para!$B10</f>
        <v>0</v>
      </c>
      <c r="T20" s="35">
        <f>T8*Para!$B10</f>
        <v>0</v>
      </c>
      <c r="U20" s="35">
        <f>U8*Para!$B10</f>
        <v>0</v>
      </c>
      <c r="V20" s="35">
        <f>V8*Para!$B10</f>
        <v>0</v>
      </c>
      <c r="W20" s="35">
        <f>W8*Para!$B10</f>
        <v>0</v>
      </c>
      <c r="X20" s="35">
        <f>X8*Para!$B10</f>
        <v>0</v>
      </c>
      <c r="Y20" s="35">
        <f>Y8*Para!$B10</f>
        <v>0</v>
      </c>
      <c r="Z20" s="35">
        <f>Z8*Para!$B10</f>
        <v>0</v>
      </c>
      <c r="AA20" s="35">
        <f>AA8*Para!$B10</f>
        <v>0</v>
      </c>
      <c r="AB20" s="35">
        <f>AB8*Para!$B10</f>
        <v>0</v>
      </c>
      <c r="AC20" s="35">
        <f>AC8*Para!$B10</f>
        <v>0</v>
      </c>
      <c r="AD20" s="35">
        <f>AD8*Para!$B10</f>
        <v>0</v>
      </c>
      <c r="AE20" s="35">
        <f>AE8*Para!$B10</f>
        <v>0</v>
      </c>
      <c r="AF20" s="35">
        <f>AF8*Para!$B10</f>
        <v>0</v>
      </c>
      <c r="AG20" s="35">
        <f>AG8*Para!$B10</f>
        <v>0</v>
      </c>
      <c r="AH20" s="35">
        <f>AH8*Para!$B10</f>
        <v>0</v>
      </c>
      <c r="AI20" s="35">
        <f>AI8*Para!$B10</f>
        <v>0</v>
      </c>
      <c r="AJ20" s="35">
        <f>AJ8*Para!$B10</f>
        <v>0</v>
      </c>
      <c r="AK20" s="35">
        <f>AK8*Para!$B10</f>
        <v>0</v>
      </c>
      <c r="AL20" s="35">
        <f>AL8*Para!$B10</f>
        <v>0</v>
      </c>
      <c r="AM20" s="35">
        <f>AM8*Para!$B10</f>
        <v>0</v>
      </c>
      <c r="AN20" s="35">
        <f>AN8*Para!$B10</f>
        <v>0</v>
      </c>
      <c r="AO20" s="35">
        <f>AO8*Para!$B10</f>
        <v>0</v>
      </c>
      <c r="AP20" s="35">
        <f>AP8*Para!$B10</f>
        <v>0</v>
      </c>
      <c r="AQ20" s="35">
        <f>AQ8*Para!$B10</f>
        <v>0</v>
      </c>
      <c r="AR20" s="35">
        <f>AR8*Para!$B10</f>
        <v>0</v>
      </c>
      <c r="AS20" s="35">
        <f>AS8*Para!$B10</f>
        <v>0</v>
      </c>
      <c r="AT20" s="35">
        <f>AT8*Para!$B10</f>
        <v>0</v>
      </c>
      <c r="AU20" s="35">
        <f>AU8*Para!$B10</f>
        <v>0</v>
      </c>
      <c r="AV20" s="35">
        <f>AV8*Para!$B10</f>
        <v>0</v>
      </c>
      <c r="AW20" s="35">
        <f>AW8*Para!$B10</f>
        <v>0</v>
      </c>
      <c r="AX20" s="35">
        <f>AX8*Para!$B10</f>
        <v>0</v>
      </c>
      <c r="AY20" s="35">
        <f>AY8*Para!$B10</f>
        <v>0</v>
      </c>
      <c r="AZ20" s="35">
        <f>AZ8*Para!$B10</f>
        <v>0</v>
      </c>
      <c r="BA20" s="35">
        <f>BA8*Para!$B10</f>
        <v>0</v>
      </c>
      <c r="BB20" s="35">
        <f>BB8*Para!$B10</f>
        <v>0</v>
      </c>
      <c r="BC20" s="35">
        <f>BC8*Para!$B10</f>
        <v>0</v>
      </c>
      <c r="BD20" s="35">
        <f>BD8*Para!$B10</f>
        <v>0</v>
      </c>
      <c r="BE20" s="35">
        <f>BE8*Para!$B10</f>
        <v>0</v>
      </c>
      <c r="BF20" s="35">
        <f>BF8*Para!$B10</f>
        <v>0</v>
      </c>
      <c r="BG20" s="35">
        <f>BG8*Para!$B10</f>
        <v>0</v>
      </c>
      <c r="BH20" s="35">
        <f>BH8*Para!$B10</f>
        <v>0</v>
      </c>
      <c r="BI20" s="35">
        <f>BI8*Para!$B10</f>
        <v>0</v>
      </c>
    </row>
    <row r="21" spans="1:61" x14ac:dyDescent="0.3">
      <c r="A21" s="9" t="str">
        <f t="shared" si="2"/>
        <v>Product 7</v>
      </c>
      <c r="B21" s="35">
        <f>B9*Para!$B11</f>
        <v>0</v>
      </c>
      <c r="C21" s="35">
        <f>C9*Para!$B11</f>
        <v>0</v>
      </c>
      <c r="D21" s="35">
        <f>D9*Para!$B11</f>
        <v>0</v>
      </c>
      <c r="E21" s="35">
        <f>E9*Para!$B11</f>
        <v>0</v>
      </c>
      <c r="F21" s="35">
        <f>F9*Para!$B11</f>
        <v>0</v>
      </c>
      <c r="G21" s="35">
        <f>G9*Para!$B11</f>
        <v>0</v>
      </c>
      <c r="H21" s="35">
        <f>H9*Para!$B11</f>
        <v>0</v>
      </c>
      <c r="I21" s="35">
        <f>I9*Para!$B11</f>
        <v>0</v>
      </c>
      <c r="J21" s="35">
        <f>J9*Para!$B11</f>
        <v>0</v>
      </c>
      <c r="K21" s="35">
        <f>K9*Para!$B11</f>
        <v>0</v>
      </c>
      <c r="L21" s="35">
        <f>L9*Para!$B11</f>
        <v>0</v>
      </c>
      <c r="M21" s="35">
        <f>M9*Para!$B11</f>
        <v>0</v>
      </c>
      <c r="N21" s="35">
        <f>N9*Para!$B11</f>
        <v>0</v>
      </c>
      <c r="O21" s="35">
        <f>O9*Para!$B11</f>
        <v>0</v>
      </c>
      <c r="P21" s="35">
        <f>P9*Para!$B11</f>
        <v>0</v>
      </c>
      <c r="Q21" s="35">
        <f>Q9*Para!$B11</f>
        <v>0</v>
      </c>
      <c r="R21" s="35">
        <f>R9*Para!$B11</f>
        <v>0</v>
      </c>
      <c r="S21" s="35">
        <f>S9*Para!$B11</f>
        <v>0</v>
      </c>
      <c r="T21" s="35">
        <f>T9*Para!$B11</f>
        <v>0</v>
      </c>
      <c r="U21" s="35">
        <f>U9*Para!$B11</f>
        <v>0</v>
      </c>
      <c r="V21" s="35">
        <f>V9*Para!$B11</f>
        <v>0</v>
      </c>
      <c r="W21" s="35">
        <f>W9*Para!$B11</f>
        <v>0</v>
      </c>
      <c r="X21" s="35">
        <f>X9*Para!$B11</f>
        <v>0</v>
      </c>
      <c r="Y21" s="35">
        <f>Y9*Para!$B11</f>
        <v>0</v>
      </c>
      <c r="Z21" s="35">
        <f>Z9*Para!$B11</f>
        <v>0</v>
      </c>
      <c r="AA21" s="35">
        <f>AA9*Para!$B11</f>
        <v>0</v>
      </c>
      <c r="AB21" s="35">
        <f>AB9*Para!$B11</f>
        <v>0</v>
      </c>
      <c r="AC21" s="35">
        <f>AC9*Para!$B11</f>
        <v>0</v>
      </c>
      <c r="AD21" s="35">
        <f>AD9*Para!$B11</f>
        <v>0</v>
      </c>
      <c r="AE21" s="35">
        <f>AE9*Para!$B11</f>
        <v>0</v>
      </c>
      <c r="AF21" s="35">
        <f>AF9*Para!$B11</f>
        <v>0</v>
      </c>
      <c r="AG21" s="35">
        <f>AG9*Para!$B11</f>
        <v>0</v>
      </c>
      <c r="AH21" s="35">
        <f>AH9*Para!$B11</f>
        <v>0</v>
      </c>
      <c r="AI21" s="35">
        <f>AI9*Para!$B11</f>
        <v>0</v>
      </c>
      <c r="AJ21" s="35">
        <f>AJ9*Para!$B11</f>
        <v>0</v>
      </c>
      <c r="AK21" s="35">
        <f>AK9*Para!$B11</f>
        <v>0</v>
      </c>
      <c r="AL21" s="35">
        <f>AL9*Para!$B11</f>
        <v>0</v>
      </c>
      <c r="AM21" s="35">
        <f>AM9*Para!$B11</f>
        <v>0</v>
      </c>
      <c r="AN21" s="35">
        <f>AN9*Para!$B11</f>
        <v>0</v>
      </c>
      <c r="AO21" s="35">
        <f>AO9*Para!$B11</f>
        <v>0</v>
      </c>
      <c r="AP21" s="35">
        <f>AP9*Para!$B11</f>
        <v>0</v>
      </c>
      <c r="AQ21" s="35">
        <f>AQ9*Para!$B11</f>
        <v>0</v>
      </c>
      <c r="AR21" s="35">
        <f>AR9*Para!$B11</f>
        <v>0</v>
      </c>
      <c r="AS21" s="35">
        <f>AS9*Para!$B11</f>
        <v>0</v>
      </c>
      <c r="AT21" s="35">
        <f>AT9*Para!$B11</f>
        <v>0</v>
      </c>
      <c r="AU21" s="35">
        <f>AU9*Para!$B11</f>
        <v>0</v>
      </c>
      <c r="AV21" s="35">
        <f>AV9*Para!$B11</f>
        <v>0</v>
      </c>
      <c r="AW21" s="35">
        <f>AW9*Para!$B11</f>
        <v>0</v>
      </c>
      <c r="AX21" s="35">
        <f>AX9*Para!$B11</f>
        <v>0</v>
      </c>
      <c r="AY21" s="35">
        <f>AY9*Para!$B11</f>
        <v>0</v>
      </c>
      <c r="AZ21" s="35">
        <f>AZ9*Para!$B11</f>
        <v>0</v>
      </c>
      <c r="BA21" s="35">
        <f>BA9*Para!$B11</f>
        <v>0</v>
      </c>
      <c r="BB21" s="35">
        <f>BB9*Para!$B11</f>
        <v>0</v>
      </c>
      <c r="BC21" s="35">
        <f>BC9*Para!$B11</f>
        <v>0</v>
      </c>
      <c r="BD21" s="35">
        <f>BD9*Para!$B11</f>
        <v>0</v>
      </c>
      <c r="BE21" s="35">
        <f>BE9*Para!$B11</f>
        <v>0</v>
      </c>
      <c r="BF21" s="35">
        <f>BF9*Para!$B11</f>
        <v>0</v>
      </c>
      <c r="BG21" s="35">
        <f>BG9*Para!$B11</f>
        <v>0</v>
      </c>
      <c r="BH21" s="35">
        <f>BH9*Para!$B11</f>
        <v>0</v>
      </c>
      <c r="BI21" s="35">
        <f>BI9*Para!$B11</f>
        <v>0</v>
      </c>
    </row>
    <row r="22" spans="1:61" x14ac:dyDescent="0.3">
      <c r="A22" s="9" t="str">
        <f t="shared" si="2"/>
        <v>Product 8</v>
      </c>
      <c r="B22" s="35">
        <f>B10*Para!$B12</f>
        <v>0</v>
      </c>
      <c r="C22" s="35">
        <f>C10*Para!$B12</f>
        <v>0</v>
      </c>
      <c r="D22" s="35">
        <f>D10*Para!$B12</f>
        <v>0</v>
      </c>
      <c r="E22" s="35">
        <f>E10*Para!$B12</f>
        <v>0</v>
      </c>
      <c r="F22" s="35">
        <f>F10*Para!$B12</f>
        <v>0</v>
      </c>
      <c r="G22" s="35">
        <f>G10*Para!$B12</f>
        <v>0</v>
      </c>
      <c r="H22" s="35">
        <f>H10*Para!$B12</f>
        <v>0</v>
      </c>
      <c r="I22" s="35">
        <f>I10*Para!$B12</f>
        <v>0</v>
      </c>
      <c r="J22" s="35">
        <f>J10*Para!$B12</f>
        <v>0</v>
      </c>
      <c r="K22" s="35">
        <f>K10*Para!$B12</f>
        <v>0</v>
      </c>
      <c r="L22" s="35">
        <f>L10*Para!$B12</f>
        <v>0</v>
      </c>
      <c r="M22" s="35">
        <f>M10*Para!$B12</f>
        <v>0</v>
      </c>
      <c r="N22" s="35">
        <f>N10*Para!$B12</f>
        <v>0</v>
      </c>
      <c r="O22" s="35">
        <f>O10*Para!$B12</f>
        <v>0</v>
      </c>
      <c r="P22" s="35">
        <f>P10*Para!$B12</f>
        <v>0</v>
      </c>
      <c r="Q22" s="35">
        <f>Q10*Para!$B12</f>
        <v>0</v>
      </c>
      <c r="R22" s="35">
        <f>R10*Para!$B12</f>
        <v>0</v>
      </c>
      <c r="S22" s="35">
        <f>S10*Para!$B12</f>
        <v>0</v>
      </c>
      <c r="T22" s="35">
        <f>T10*Para!$B12</f>
        <v>0</v>
      </c>
      <c r="U22" s="35">
        <f>U10*Para!$B12</f>
        <v>0</v>
      </c>
      <c r="V22" s="35">
        <f>V10*Para!$B12</f>
        <v>0</v>
      </c>
      <c r="W22" s="35">
        <f>W10*Para!$B12</f>
        <v>0</v>
      </c>
      <c r="X22" s="35">
        <f>X10*Para!$B12</f>
        <v>0</v>
      </c>
      <c r="Y22" s="35">
        <f>Y10*Para!$B12</f>
        <v>0</v>
      </c>
      <c r="Z22" s="35">
        <f>Z10*Para!$B12</f>
        <v>0</v>
      </c>
      <c r="AA22" s="35">
        <f>AA10*Para!$B12</f>
        <v>0</v>
      </c>
      <c r="AB22" s="35">
        <f>AB10*Para!$B12</f>
        <v>0</v>
      </c>
      <c r="AC22" s="35">
        <f>AC10*Para!$B12</f>
        <v>0</v>
      </c>
      <c r="AD22" s="35">
        <f>AD10*Para!$B12</f>
        <v>0</v>
      </c>
      <c r="AE22" s="35">
        <f>AE10*Para!$B12</f>
        <v>0</v>
      </c>
      <c r="AF22" s="35">
        <f>AF10*Para!$B12</f>
        <v>0</v>
      </c>
      <c r="AG22" s="35">
        <f>AG10*Para!$B12</f>
        <v>0</v>
      </c>
      <c r="AH22" s="35">
        <f>AH10*Para!$B12</f>
        <v>0</v>
      </c>
      <c r="AI22" s="35">
        <f>AI10*Para!$B12</f>
        <v>0</v>
      </c>
      <c r="AJ22" s="35">
        <f>AJ10*Para!$B12</f>
        <v>0</v>
      </c>
      <c r="AK22" s="35">
        <f>AK10*Para!$B12</f>
        <v>0</v>
      </c>
      <c r="AL22" s="35">
        <f>AL10*Para!$B12</f>
        <v>0</v>
      </c>
      <c r="AM22" s="35">
        <f>AM10*Para!$B12</f>
        <v>0</v>
      </c>
      <c r="AN22" s="35">
        <f>AN10*Para!$B12</f>
        <v>0</v>
      </c>
      <c r="AO22" s="35">
        <f>AO10*Para!$B12</f>
        <v>0</v>
      </c>
      <c r="AP22" s="35">
        <f>AP10*Para!$B12</f>
        <v>0</v>
      </c>
      <c r="AQ22" s="35">
        <f>AQ10*Para!$B12</f>
        <v>0</v>
      </c>
      <c r="AR22" s="35">
        <f>AR10*Para!$B12</f>
        <v>0</v>
      </c>
      <c r="AS22" s="35">
        <f>AS10*Para!$B12</f>
        <v>0</v>
      </c>
      <c r="AT22" s="35">
        <f>AT10*Para!$B12</f>
        <v>0</v>
      </c>
      <c r="AU22" s="35">
        <f>AU10*Para!$B12</f>
        <v>0</v>
      </c>
      <c r="AV22" s="35">
        <f>AV10*Para!$B12</f>
        <v>0</v>
      </c>
      <c r="AW22" s="35">
        <f>AW10*Para!$B12</f>
        <v>0</v>
      </c>
      <c r="AX22" s="35">
        <f>AX10*Para!$B12</f>
        <v>0</v>
      </c>
      <c r="AY22" s="35">
        <f>AY10*Para!$B12</f>
        <v>0</v>
      </c>
      <c r="AZ22" s="35">
        <f>AZ10*Para!$B12</f>
        <v>0</v>
      </c>
      <c r="BA22" s="35">
        <f>BA10*Para!$B12</f>
        <v>0</v>
      </c>
      <c r="BB22" s="35">
        <f>BB10*Para!$B12</f>
        <v>0</v>
      </c>
      <c r="BC22" s="35">
        <f>BC10*Para!$B12</f>
        <v>0</v>
      </c>
      <c r="BD22" s="35">
        <f>BD10*Para!$B12</f>
        <v>0</v>
      </c>
      <c r="BE22" s="35">
        <f>BE10*Para!$B12</f>
        <v>0</v>
      </c>
      <c r="BF22" s="35">
        <f>BF10*Para!$B12</f>
        <v>0</v>
      </c>
      <c r="BG22" s="35">
        <f>BG10*Para!$B12</f>
        <v>0</v>
      </c>
      <c r="BH22" s="35">
        <f>BH10*Para!$B12</f>
        <v>0</v>
      </c>
      <c r="BI22" s="35">
        <f>BI10*Para!$B12</f>
        <v>0</v>
      </c>
    </row>
    <row r="23" spans="1:61" x14ac:dyDescent="0.3">
      <c r="A23" s="9" t="str">
        <f t="shared" si="2"/>
        <v>Product 9</v>
      </c>
      <c r="B23" s="35">
        <f>B11*Para!$B13</f>
        <v>0</v>
      </c>
      <c r="C23" s="35">
        <f>C11*Para!$B13</f>
        <v>0</v>
      </c>
      <c r="D23" s="35">
        <f>D11*Para!$B13</f>
        <v>0</v>
      </c>
      <c r="E23" s="35">
        <f>E11*Para!$B13</f>
        <v>0</v>
      </c>
      <c r="F23" s="35">
        <f>F11*Para!$B13</f>
        <v>0</v>
      </c>
      <c r="G23" s="35">
        <f>G11*Para!$B13</f>
        <v>0</v>
      </c>
      <c r="H23" s="35">
        <f>H11*Para!$B13</f>
        <v>0</v>
      </c>
      <c r="I23" s="35">
        <f>I11*Para!$B13</f>
        <v>0</v>
      </c>
      <c r="J23" s="35">
        <f>J11*Para!$B13</f>
        <v>0</v>
      </c>
      <c r="K23" s="35">
        <f>K11*Para!$B13</f>
        <v>0</v>
      </c>
      <c r="L23" s="35">
        <f>L11*Para!$B13</f>
        <v>0</v>
      </c>
      <c r="M23" s="35">
        <f>M11*Para!$B13</f>
        <v>0</v>
      </c>
      <c r="N23" s="35">
        <f>N11*Para!$B13</f>
        <v>0</v>
      </c>
      <c r="O23" s="35">
        <f>O11*Para!$B13</f>
        <v>0</v>
      </c>
      <c r="P23" s="35">
        <f>P11*Para!$B13</f>
        <v>0</v>
      </c>
      <c r="Q23" s="35">
        <f>Q11*Para!$B13</f>
        <v>0</v>
      </c>
      <c r="R23" s="35">
        <f>R11*Para!$B13</f>
        <v>0</v>
      </c>
      <c r="S23" s="35">
        <f>S11*Para!$B13</f>
        <v>0</v>
      </c>
      <c r="T23" s="35">
        <f>T11*Para!$B13</f>
        <v>0</v>
      </c>
      <c r="U23" s="35">
        <f>U11*Para!$B13</f>
        <v>0</v>
      </c>
      <c r="V23" s="35">
        <f>V11*Para!$B13</f>
        <v>0</v>
      </c>
      <c r="W23" s="35">
        <f>W11*Para!$B13</f>
        <v>0</v>
      </c>
      <c r="X23" s="35">
        <f>X11*Para!$B13</f>
        <v>0</v>
      </c>
      <c r="Y23" s="35">
        <f>Y11*Para!$B13</f>
        <v>0</v>
      </c>
      <c r="Z23" s="35">
        <f>Z11*Para!$B13</f>
        <v>0</v>
      </c>
      <c r="AA23" s="35">
        <f>AA11*Para!$B13</f>
        <v>0</v>
      </c>
      <c r="AB23" s="35">
        <f>AB11*Para!$B13</f>
        <v>0</v>
      </c>
      <c r="AC23" s="35">
        <f>AC11*Para!$B13</f>
        <v>0</v>
      </c>
      <c r="AD23" s="35">
        <f>AD11*Para!$B13</f>
        <v>0</v>
      </c>
      <c r="AE23" s="35">
        <f>AE11*Para!$B13</f>
        <v>0</v>
      </c>
      <c r="AF23" s="35">
        <f>AF11*Para!$B13</f>
        <v>0</v>
      </c>
      <c r="AG23" s="35">
        <f>AG11*Para!$B13</f>
        <v>0</v>
      </c>
      <c r="AH23" s="35">
        <f>AH11*Para!$B13</f>
        <v>0</v>
      </c>
      <c r="AI23" s="35">
        <f>AI11*Para!$B13</f>
        <v>0</v>
      </c>
      <c r="AJ23" s="35">
        <f>AJ11*Para!$B13</f>
        <v>0</v>
      </c>
      <c r="AK23" s="35">
        <f>AK11*Para!$B13</f>
        <v>0</v>
      </c>
      <c r="AL23" s="35">
        <f>AL11*Para!$B13</f>
        <v>0</v>
      </c>
      <c r="AM23" s="35">
        <f>AM11*Para!$B13</f>
        <v>0</v>
      </c>
      <c r="AN23" s="35">
        <f>AN11*Para!$B13</f>
        <v>0</v>
      </c>
      <c r="AO23" s="35">
        <f>AO11*Para!$B13</f>
        <v>0</v>
      </c>
      <c r="AP23" s="35">
        <f>AP11*Para!$B13</f>
        <v>0</v>
      </c>
      <c r="AQ23" s="35">
        <f>AQ11*Para!$B13</f>
        <v>0</v>
      </c>
      <c r="AR23" s="35">
        <f>AR11*Para!$B13</f>
        <v>0</v>
      </c>
      <c r="AS23" s="35">
        <f>AS11*Para!$B13</f>
        <v>0</v>
      </c>
      <c r="AT23" s="35">
        <f>AT11*Para!$B13</f>
        <v>0</v>
      </c>
      <c r="AU23" s="35">
        <f>AU11*Para!$B13</f>
        <v>0</v>
      </c>
      <c r="AV23" s="35">
        <f>AV11*Para!$B13</f>
        <v>0</v>
      </c>
      <c r="AW23" s="35">
        <f>AW11*Para!$B13</f>
        <v>0</v>
      </c>
      <c r="AX23" s="35">
        <f>AX11*Para!$B13</f>
        <v>0</v>
      </c>
      <c r="AY23" s="35">
        <f>AY11*Para!$B13</f>
        <v>0</v>
      </c>
      <c r="AZ23" s="35">
        <f>AZ11*Para!$B13</f>
        <v>0</v>
      </c>
      <c r="BA23" s="35">
        <f>BA11*Para!$B13</f>
        <v>0</v>
      </c>
      <c r="BB23" s="35">
        <f>BB11*Para!$B13</f>
        <v>0</v>
      </c>
      <c r="BC23" s="35">
        <f>BC11*Para!$B13</f>
        <v>0</v>
      </c>
      <c r="BD23" s="35">
        <f>BD11*Para!$B13</f>
        <v>0</v>
      </c>
      <c r="BE23" s="35">
        <f>BE11*Para!$B13</f>
        <v>0</v>
      </c>
      <c r="BF23" s="35">
        <f>BF11*Para!$B13</f>
        <v>0</v>
      </c>
      <c r="BG23" s="35">
        <f>BG11*Para!$B13</f>
        <v>0</v>
      </c>
      <c r="BH23" s="35">
        <f>BH11*Para!$B13</f>
        <v>0</v>
      </c>
      <c r="BI23" s="35">
        <f>BI11*Para!$B13</f>
        <v>0</v>
      </c>
    </row>
    <row r="24" spans="1:61" x14ac:dyDescent="0.3">
      <c r="A24" s="9" t="str">
        <f t="shared" si="2"/>
        <v>Product 10</v>
      </c>
      <c r="B24" s="35">
        <f>B12*Para!$B14</f>
        <v>0</v>
      </c>
      <c r="C24" s="35">
        <f>C12*Para!$B14</f>
        <v>0</v>
      </c>
      <c r="D24" s="35">
        <f>D12*Para!$B14</f>
        <v>0</v>
      </c>
      <c r="E24" s="35">
        <f>E12*Para!$B14</f>
        <v>0</v>
      </c>
      <c r="F24" s="35">
        <f>F12*Para!$B14</f>
        <v>0</v>
      </c>
      <c r="G24" s="35">
        <f>G12*Para!$B14</f>
        <v>0</v>
      </c>
      <c r="H24" s="35">
        <f>H12*Para!$B14</f>
        <v>0</v>
      </c>
      <c r="I24" s="35">
        <f>I12*Para!$B14</f>
        <v>0</v>
      </c>
      <c r="J24" s="35">
        <f>J12*Para!$B14</f>
        <v>0</v>
      </c>
      <c r="K24" s="35">
        <f>K12*Para!$B14</f>
        <v>0</v>
      </c>
      <c r="L24" s="35">
        <f>L12*Para!$B14</f>
        <v>0</v>
      </c>
      <c r="M24" s="35">
        <f>M12*Para!$B14</f>
        <v>0</v>
      </c>
      <c r="N24" s="35">
        <f>N12*Para!$B14</f>
        <v>0</v>
      </c>
      <c r="O24" s="35">
        <f>O12*Para!$B14</f>
        <v>0</v>
      </c>
      <c r="P24" s="35">
        <f>P12*Para!$B14</f>
        <v>0</v>
      </c>
      <c r="Q24" s="35">
        <f>Q12*Para!$B14</f>
        <v>0</v>
      </c>
      <c r="R24" s="35">
        <f>R12*Para!$B14</f>
        <v>0</v>
      </c>
      <c r="S24" s="35">
        <f>S12*Para!$B14</f>
        <v>0</v>
      </c>
      <c r="T24" s="35">
        <f>T12*Para!$B14</f>
        <v>0</v>
      </c>
      <c r="U24" s="35">
        <f>U12*Para!$B14</f>
        <v>0</v>
      </c>
      <c r="V24" s="35">
        <f>V12*Para!$B14</f>
        <v>0</v>
      </c>
      <c r="W24" s="35">
        <f>W12*Para!$B14</f>
        <v>0</v>
      </c>
      <c r="X24" s="35">
        <f>X12*Para!$B14</f>
        <v>0</v>
      </c>
      <c r="Y24" s="35">
        <f>Y12*Para!$B14</f>
        <v>0</v>
      </c>
      <c r="Z24" s="35">
        <f>Z12*Para!$B14</f>
        <v>0</v>
      </c>
      <c r="AA24" s="35">
        <f>AA12*Para!$B14</f>
        <v>0</v>
      </c>
      <c r="AB24" s="35">
        <f>AB12*Para!$B14</f>
        <v>0</v>
      </c>
      <c r="AC24" s="35">
        <f>AC12*Para!$B14</f>
        <v>0</v>
      </c>
      <c r="AD24" s="35">
        <f>AD12*Para!$B14</f>
        <v>0</v>
      </c>
      <c r="AE24" s="35">
        <f>AE12*Para!$B14</f>
        <v>0</v>
      </c>
      <c r="AF24" s="35">
        <f>AF12*Para!$B14</f>
        <v>0</v>
      </c>
      <c r="AG24" s="35">
        <f>AG12*Para!$B14</f>
        <v>0</v>
      </c>
      <c r="AH24" s="35">
        <f>AH12*Para!$B14</f>
        <v>0</v>
      </c>
      <c r="AI24" s="35">
        <f>AI12*Para!$B14</f>
        <v>0</v>
      </c>
      <c r="AJ24" s="35">
        <f>AJ12*Para!$B14</f>
        <v>0</v>
      </c>
      <c r="AK24" s="35">
        <f>AK12*Para!$B14</f>
        <v>0</v>
      </c>
      <c r="AL24" s="35">
        <f>AL12*Para!$B14</f>
        <v>0</v>
      </c>
      <c r="AM24" s="35">
        <f>AM12*Para!$B14</f>
        <v>0</v>
      </c>
      <c r="AN24" s="35">
        <f>AN12*Para!$B14</f>
        <v>0</v>
      </c>
      <c r="AO24" s="35">
        <f>AO12*Para!$B14</f>
        <v>0</v>
      </c>
      <c r="AP24" s="35">
        <f>AP12*Para!$B14</f>
        <v>0</v>
      </c>
      <c r="AQ24" s="35">
        <f>AQ12*Para!$B14</f>
        <v>0</v>
      </c>
      <c r="AR24" s="35">
        <f>AR12*Para!$B14</f>
        <v>0</v>
      </c>
      <c r="AS24" s="35">
        <f>AS12*Para!$B14</f>
        <v>0</v>
      </c>
      <c r="AT24" s="35">
        <f>AT12*Para!$B14</f>
        <v>0</v>
      </c>
      <c r="AU24" s="35">
        <f>AU12*Para!$B14</f>
        <v>0</v>
      </c>
      <c r="AV24" s="35">
        <f>AV12*Para!$B14</f>
        <v>0</v>
      </c>
      <c r="AW24" s="35">
        <f>AW12*Para!$B14</f>
        <v>0</v>
      </c>
      <c r="AX24" s="35">
        <f>AX12*Para!$B14</f>
        <v>0</v>
      </c>
      <c r="AY24" s="35">
        <f>AY12*Para!$B14</f>
        <v>0</v>
      </c>
      <c r="AZ24" s="35">
        <f>AZ12*Para!$B14</f>
        <v>0</v>
      </c>
      <c r="BA24" s="35">
        <f>BA12*Para!$B14</f>
        <v>0</v>
      </c>
      <c r="BB24" s="35">
        <f>BB12*Para!$B14</f>
        <v>0</v>
      </c>
      <c r="BC24" s="35">
        <f>BC12*Para!$B14</f>
        <v>0</v>
      </c>
      <c r="BD24" s="35">
        <f>BD12*Para!$B14</f>
        <v>0</v>
      </c>
      <c r="BE24" s="35">
        <f>BE12*Para!$B14</f>
        <v>0</v>
      </c>
      <c r="BF24" s="35">
        <f>BF12*Para!$B14</f>
        <v>0</v>
      </c>
      <c r="BG24" s="35">
        <f>BG12*Para!$B14</f>
        <v>0</v>
      </c>
      <c r="BH24" s="35">
        <f>BH12*Para!$B14</f>
        <v>0</v>
      </c>
      <c r="BI24" s="35">
        <f>BI12*Para!$B14</f>
        <v>0</v>
      </c>
    </row>
    <row r="25" spans="1:61" ht="15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</row>
    <row r="26" spans="1:61" x14ac:dyDescent="0.3">
      <c r="A26" s="1" t="s">
        <v>76</v>
      </c>
      <c r="B26" s="35">
        <f>SUM(B15:B24)</f>
        <v>350</v>
      </c>
      <c r="C26" s="35">
        <f t="shared" ref="C26:BI26" si="3">SUM(C15:C24)</f>
        <v>353.5</v>
      </c>
      <c r="D26" s="35">
        <f t="shared" si="3"/>
        <v>357.03500000000003</v>
      </c>
      <c r="E26" s="35">
        <f t="shared" si="3"/>
        <v>360.60535000000004</v>
      </c>
      <c r="F26" s="35">
        <f t="shared" si="3"/>
        <v>364.21140350000002</v>
      </c>
      <c r="G26" s="35">
        <f t="shared" si="3"/>
        <v>367.85351753499998</v>
      </c>
      <c r="H26" s="35">
        <f t="shared" si="3"/>
        <v>371.53205271035006</v>
      </c>
      <c r="I26" s="35">
        <f t="shared" si="3"/>
        <v>375.24737323745353</v>
      </c>
      <c r="J26" s="35">
        <f t="shared" si="3"/>
        <v>378.99984696982807</v>
      </c>
      <c r="K26" s="35">
        <f t="shared" si="3"/>
        <v>382.78984543952635</v>
      </c>
      <c r="L26" s="35">
        <f t="shared" si="3"/>
        <v>386.61774389392161</v>
      </c>
      <c r="M26" s="35">
        <f t="shared" si="3"/>
        <v>390.48392133286086</v>
      </c>
      <c r="N26" s="35">
        <f t="shared" si="3"/>
        <v>394.38876054618942</v>
      </c>
      <c r="O26" s="35">
        <f t="shared" si="3"/>
        <v>398.33264815165131</v>
      </c>
      <c r="P26" s="35">
        <f t="shared" si="3"/>
        <v>402.31597463316785</v>
      </c>
      <c r="Q26" s="35">
        <f t="shared" si="3"/>
        <v>406.33913437949951</v>
      </c>
      <c r="R26" s="35">
        <f t="shared" si="3"/>
        <v>410.4025257232945</v>
      </c>
      <c r="S26" s="35">
        <f t="shared" si="3"/>
        <v>414.50655098052749</v>
      </c>
      <c r="T26" s="35">
        <f t="shared" si="3"/>
        <v>418.65161649033274</v>
      </c>
      <c r="U26" s="35">
        <f t="shared" si="3"/>
        <v>422.83813265523611</v>
      </c>
      <c r="V26" s="35">
        <f t="shared" si="3"/>
        <v>427.06651398178849</v>
      </c>
      <c r="W26" s="35">
        <f t="shared" si="3"/>
        <v>431.33717912160637</v>
      </c>
      <c r="X26" s="35">
        <f t="shared" si="3"/>
        <v>435.6505509128225</v>
      </c>
      <c r="Y26" s="35">
        <f t="shared" si="3"/>
        <v>440.00705642195072</v>
      </c>
      <c r="Z26" s="35">
        <f t="shared" si="3"/>
        <v>444.40712698617023</v>
      </c>
      <c r="AA26" s="35">
        <f t="shared" si="3"/>
        <v>448.85119825603198</v>
      </c>
      <c r="AB26" s="35">
        <f t="shared" si="3"/>
        <v>453.33971023859226</v>
      </c>
      <c r="AC26" s="35">
        <f t="shared" si="3"/>
        <v>457.87310734097815</v>
      </c>
      <c r="AD26" s="35">
        <f t="shared" si="3"/>
        <v>462.45183841438796</v>
      </c>
      <c r="AE26" s="35">
        <f t="shared" si="3"/>
        <v>467.07635679853183</v>
      </c>
      <c r="AF26" s="35">
        <f t="shared" si="3"/>
        <v>471.74712036651721</v>
      </c>
      <c r="AG26" s="35">
        <f t="shared" si="3"/>
        <v>476.46459157018239</v>
      </c>
      <c r="AH26" s="35">
        <f t="shared" si="3"/>
        <v>481.2292374858842</v>
      </c>
      <c r="AI26" s="35">
        <f t="shared" si="3"/>
        <v>486.04152986074308</v>
      </c>
      <c r="AJ26" s="35">
        <f t="shared" si="3"/>
        <v>490.90194515935048</v>
      </c>
      <c r="AK26" s="35">
        <f t="shared" si="3"/>
        <v>495.81096461094404</v>
      </c>
      <c r="AL26" s="35">
        <f t="shared" si="3"/>
        <v>500.76907425705349</v>
      </c>
      <c r="AM26" s="35">
        <f t="shared" si="3"/>
        <v>505.77676499962405</v>
      </c>
      <c r="AN26" s="35">
        <f t="shared" si="3"/>
        <v>510.83453264962026</v>
      </c>
      <c r="AO26" s="35">
        <f t="shared" si="3"/>
        <v>515.94287797611651</v>
      </c>
      <c r="AP26" s="35">
        <f t="shared" si="3"/>
        <v>521.10230675587763</v>
      </c>
      <c r="AQ26" s="35">
        <f t="shared" si="3"/>
        <v>526.31332982343645</v>
      </c>
      <c r="AR26" s="35">
        <f t="shared" si="3"/>
        <v>531.57646312167083</v>
      </c>
      <c r="AS26" s="35">
        <f t="shared" si="3"/>
        <v>536.89222775288749</v>
      </c>
      <c r="AT26" s="35">
        <f t="shared" si="3"/>
        <v>542.26115003041639</v>
      </c>
      <c r="AU26" s="35">
        <f t="shared" si="3"/>
        <v>547.68376153072052</v>
      </c>
      <c r="AV26" s="35">
        <f t="shared" si="3"/>
        <v>553.16059914602772</v>
      </c>
      <c r="AW26" s="35">
        <f t="shared" si="3"/>
        <v>558.69220513748803</v>
      </c>
      <c r="AX26" s="35">
        <f t="shared" si="3"/>
        <v>564.27912718886296</v>
      </c>
      <c r="AY26" s="35">
        <f t="shared" si="3"/>
        <v>569.92191846075161</v>
      </c>
      <c r="AZ26" s="35">
        <f t="shared" si="3"/>
        <v>575.621137645359</v>
      </c>
      <c r="BA26" s="35">
        <f t="shared" si="3"/>
        <v>581.37734902181262</v>
      </c>
      <c r="BB26" s="35">
        <f t="shared" si="3"/>
        <v>587.19112251203069</v>
      </c>
      <c r="BC26" s="35">
        <f t="shared" si="3"/>
        <v>593.06303373715104</v>
      </c>
      <c r="BD26" s="35">
        <f t="shared" si="3"/>
        <v>598.99366407452248</v>
      </c>
      <c r="BE26" s="35">
        <f t="shared" si="3"/>
        <v>604.98360071526781</v>
      </c>
      <c r="BF26" s="35">
        <f t="shared" si="3"/>
        <v>611.03343672242045</v>
      </c>
      <c r="BG26" s="35">
        <f t="shared" si="3"/>
        <v>617.14377108964459</v>
      </c>
      <c r="BH26" s="35">
        <f t="shared" si="3"/>
        <v>623.31520880054109</v>
      </c>
      <c r="BI26" s="35">
        <f t="shared" si="3"/>
        <v>629.54836088854654</v>
      </c>
    </row>
    <row r="27" spans="1:61" ht="15" x14ac:dyDescent="0.25">
      <c r="A27" s="33"/>
    </row>
    <row r="28" spans="1:61" x14ac:dyDescent="0.3">
      <c r="A28" s="1" t="s">
        <v>11</v>
      </c>
    </row>
    <row r="29" spans="1:61" x14ac:dyDescent="0.3">
      <c r="A29" s="9" t="str">
        <f>A3</f>
        <v>Product 1</v>
      </c>
      <c r="B29" s="35">
        <f>B3*Para!$F5</f>
        <v>100</v>
      </c>
      <c r="C29" s="35">
        <f>C3*Para!$F5</f>
        <v>101</v>
      </c>
      <c r="D29" s="35">
        <f>D3*Para!$F5</f>
        <v>102.01</v>
      </c>
      <c r="E29" s="35">
        <f>E3*Para!$F5</f>
        <v>103.0301</v>
      </c>
      <c r="F29" s="35">
        <f>F3*Para!$F5</f>
        <v>104.060401</v>
      </c>
      <c r="G29" s="35">
        <f>G3*Para!$F5</f>
        <v>105.10100500999999</v>
      </c>
      <c r="H29" s="35">
        <f>H3*Para!$F5</f>
        <v>106.15201506010001</v>
      </c>
      <c r="I29" s="35">
        <f>I3*Para!$F5</f>
        <v>107.21353521070101</v>
      </c>
      <c r="J29" s="35">
        <f>J3*Para!$F5</f>
        <v>108.28567056280802</v>
      </c>
      <c r="K29" s="35">
        <f>K3*Para!$F5</f>
        <v>109.3685272684361</v>
      </c>
      <c r="L29" s="35">
        <f>L3*Para!$F5</f>
        <v>110.46221254112046</v>
      </c>
      <c r="M29" s="35">
        <f>M3*Para!$F5</f>
        <v>111.56683466653166</v>
      </c>
      <c r="N29" s="35">
        <f>N3*Para!$F5</f>
        <v>112.68250301319698</v>
      </c>
      <c r="O29" s="35">
        <f>O3*Para!$F5</f>
        <v>113.80932804332895</v>
      </c>
      <c r="P29" s="35">
        <f>P3*Para!$F5</f>
        <v>114.94742132376224</v>
      </c>
      <c r="Q29" s="35">
        <f>Q3*Para!$F5</f>
        <v>116.09689553699987</v>
      </c>
      <c r="R29" s="35">
        <f>R3*Para!$F5</f>
        <v>117.25786449236986</v>
      </c>
      <c r="S29" s="35">
        <f>S3*Para!$F5</f>
        <v>118.43044313729357</v>
      </c>
      <c r="T29" s="35">
        <f>T3*Para!$F5</f>
        <v>119.6147475686665</v>
      </c>
      <c r="U29" s="35">
        <f>U3*Para!$F5</f>
        <v>120.81089504435317</v>
      </c>
      <c r="V29" s="35">
        <f>V3*Para!$F5</f>
        <v>122.01900399479671</v>
      </c>
      <c r="W29" s="35">
        <f>W3*Para!$F5</f>
        <v>123.23919403474468</v>
      </c>
      <c r="X29" s="35">
        <f>X3*Para!$F5</f>
        <v>124.47158597509214</v>
      </c>
      <c r="Y29" s="35">
        <f>Y3*Para!$F5</f>
        <v>125.71630183484305</v>
      </c>
      <c r="Z29" s="35">
        <f>Z3*Para!$F5</f>
        <v>126.9734648531915</v>
      </c>
      <c r="AA29" s="35">
        <f>AA3*Para!$F5</f>
        <v>128.24319950172341</v>
      </c>
      <c r="AB29" s="35">
        <f>AB3*Para!$F5</f>
        <v>129.52563149674066</v>
      </c>
      <c r="AC29" s="35">
        <f>AC3*Para!$F5</f>
        <v>130.82088781170805</v>
      </c>
      <c r="AD29" s="35">
        <f>AD3*Para!$F5</f>
        <v>132.12909668982513</v>
      </c>
      <c r="AE29" s="35">
        <f>AE3*Para!$F5</f>
        <v>133.45038765672339</v>
      </c>
      <c r="AF29" s="35">
        <f>AF3*Para!$F5</f>
        <v>134.78489153329062</v>
      </c>
      <c r="AG29" s="35">
        <f>AG3*Para!$F5</f>
        <v>136.13274044862354</v>
      </c>
      <c r="AH29" s="35">
        <f>AH3*Para!$F5</f>
        <v>137.49406785310978</v>
      </c>
      <c r="AI29" s="35">
        <f>AI3*Para!$F5</f>
        <v>138.86900853164087</v>
      </c>
      <c r="AJ29" s="35">
        <f>AJ3*Para!$F5</f>
        <v>140.25769861695727</v>
      </c>
      <c r="AK29" s="35">
        <f>AK3*Para!$F5</f>
        <v>141.66027560312688</v>
      </c>
      <c r="AL29" s="35">
        <f>AL3*Para!$F5</f>
        <v>143.07687835915814</v>
      </c>
      <c r="AM29" s="35">
        <f>AM3*Para!$F5</f>
        <v>144.50764714274973</v>
      </c>
      <c r="AN29" s="35">
        <f>AN3*Para!$F5</f>
        <v>145.95272361417722</v>
      </c>
      <c r="AO29" s="35">
        <f>AO3*Para!$F5</f>
        <v>147.412250850319</v>
      </c>
      <c r="AP29" s="35">
        <f>AP3*Para!$F5</f>
        <v>148.8863733588222</v>
      </c>
      <c r="AQ29" s="35">
        <f>AQ3*Para!$F5</f>
        <v>150.3752370924104</v>
      </c>
      <c r="AR29" s="35">
        <f>AR3*Para!$F5</f>
        <v>151.87898946333451</v>
      </c>
      <c r="AS29" s="35">
        <f>AS3*Para!$F5</f>
        <v>153.39777935796786</v>
      </c>
      <c r="AT29" s="35">
        <f>AT3*Para!$F5</f>
        <v>154.93175715154754</v>
      </c>
      <c r="AU29" s="35">
        <f>AU3*Para!$F5</f>
        <v>156.48107472306302</v>
      </c>
      <c r="AV29" s="35">
        <f>AV3*Para!$F5</f>
        <v>158.04588547029365</v>
      </c>
      <c r="AW29" s="35">
        <f>AW3*Para!$F5</f>
        <v>159.62634432499658</v>
      </c>
      <c r="AX29" s="35">
        <f>AX3*Para!$F5</f>
        <v>161.22260776824658</v>
      </c>
      <c r="AY29" s="35">
        <f>AY3*Para!$F5</f>
        <v>162.83483384592901</v>
      </c>
      <c r="AZ29" s="35">
        <f>AZ3*Para!$F5</f>
        <v>164.4631821843883</v>
      </c>
      <c r="BA29" s="35">
        <f>BA3*Para!$F5</f>
        <v>166.10781400623216</v>
      </c>
      <c r="BB29" s="35">
        <f>BB3*Para!$F5</f>
        <v>167.76889214629449</v>
      </c>
      <c r="BC29" s="35">
        <f>BC3*Para!$F5</f>
        <v>169.44658106775745</v>
      </c>
      <c r="BD29" s="35">
        <f>BD3*Para!$F5</f>
        <v>171.14104687843502</v>
      </c>
      <c r="BE29" s="35">
        <f>BE3*Para!$F5</f>
        <v>172.85245734721937</v>
      </c>
      <c r="BF29" s="35">
        <f>BF3*Para!$F5</f>
        <v>174.58098192069156</v>
      </c>
      <c r="BG29" s="35">
        <f>BG3*Para!$F5</f>
        <v>176.32679173989845</v>
      </c>
      <c r="BH29" s="35">
        <f>BH3*Para!$F5</f>
        <v>178.09005965729745</v>
      </c>
      <c r="BI29" s="35">
        <f>BI3*Para!$F5</f>
        <v>179.87096025387044</v>
      </c>
    </row>
    <row r="30" spans="1:61" x14ac:dyDescent="0.3">
      <c r="A30" s="9" t="str">
        <f t="shared" ref="A30:A38" si="4">A4</f>
        <v>Product 2</v>
      </c>
      <c r="B30" s="35">
        <f>B4*Para!$F6</f>
        <v>0</v>
      </c>
      <c r="C30" s="35">
        <f>C4*Para!$F6</f>
        <v>0</v>
      </c>
      <c r="D30" s="35">
        <f>D4*Para!$F6</f>
        <v>0</v>
      </c>
      <c r="E30" s="35">
        <f>E4*Para!$F6</f>
        <v>0</v>
      </c>
      <c r="F30" s="35">
        <f>F4*Para!$F6</f>
        <v>0</v>
      </c>
      <c r="G30" s="35">
        <f>G4*Para!$F6</f>
        <v>0</v>
      </c>
      <c r="H30" s="35">
        <f>H4*Para!$F6</f>
        <v>0</v>
      </c>
      <c r="I30" s="35">
        <f>I4*Para!$F6</f>
        <v>0</v>
      </c>
      <c r="J30" s="35">
        <f>J4*Para!$F6</f>
        <v>0</v>
      </c>
      <c r="K30" s="35">
        <f>K4*Para!$F6</f>
        <v>0</v>
      </c>
      <c r="L30" s="35">
        <f>L4*Para!$F6</f>
        <v>0</v>
      </c>
      <c r="M30" s="35">
        <f>M4*Para!$F6</f>
        <v>0</v>
      </c>
      <c r="N30" s="35">
        <f>N4*Para!$F6</f>
        <v>0</v>
      </c>
      <c r="O30" s="35">
        <f>O4*Para!$F6</f>
        <v>0</v>
      </c>
      <c r="P30" s="35">
        <f>P4*Para!$F6</f>
        <v>0</v>
      </c>
      <c r="Q30" s="35">
        <f>Q4*Para!$F6</f>
        <v>0</v>
      </c>
      <c r="R30" s="35">
        <f>R4*Para!$F6</f>
        <v>0</v>
      </c>
      <c r="S30" s="35">
        <f>S4*Para!$F6</f>
        <v>0</v>
      </c>
      <c r="T30" s="35">
        <f>T4*Para!$F6</f>
        <v>0</v>
      </c>
      <c r="U30" s="35">
        <f>U4*Para!$F6</f>
        <v>0</v>
      </c>
      <c r="V30" s="35">
        <f>V4*Para!$F6</f>
        <v>0</v>
      </c>
      <c r="W30" s="35">
        <f>W4*Para!$F6</f>
        <v>0</v>
      </c>
      <c r="X30" s="35">
        <f>X4*Para!$F6</f>
        <v>0</v>
      </c>
      <c r="Y30" s="35">
        <f>Y4*Para!$F6</f>
        <v>0</v>
      </c>
      <c r="Z30" s="35">
        <f>Z4*Para!$F6</f>
        <v>0</v>
      </c>
      <c r="AA30" s="35">
        <f>AA4*Para!$F6</f>
        <v>0</v>
      </c>
      <c r="AB30" s="35">
        <f>AB4*Para!$F6</f>
        <v>0</v>
      </c>
      <c r="AC30" s="35">
        <f>AC4*Para!$F6</f>
        <v>0</v>
      </c>
      <c r="AD30" s="35">
        <f>AD4*Para!$F6</f>
        <v>0</v>
      </c>
      <c r="AE30" s="35">
        <f>AE4*Para!$F6</f>
        <v>0</v>
      </c>
      <c r="AF30" s="35">
        <f>AF4*Para!$F6</f>
        <v>0</v>
      </c>
      <c r="AG30" s="35">
        <f>AG4*Para!$F6</f>
        <v>0</v>
      </c>
      <c r="AH30" s="35">
        <f>AH4*Para!$F6</f>
        <v>0</v>
      </c>
      <c r="AI30" s="35">
        <f>AI4*Para!$F6</f>
        <v>0</v>
      </c>
      <c r="AJ30" s="35">
        <f>AJ4*Para!$F6</f>
        <v>0</v>
      </c>
      <c r="AK30" s="35">
        <f>AK4*Para!$F6</f>
        <v>0</v>
      </c>
      <c r="AL30" s="35">
        <f>AL4*Para!$F6</f>
        <v>0</v>
      </c>
      <c r="AM30" s="35">
        <f>AM4*Para!$F6</f>
        <v>0</v>
      </c>
      <c r="AN30" s="35">
        <f>AN4*Para!$F6</f>
        <v>0</v>
      </c>
      <c r="AO30" s="35">
        <f>AO4*Para!$F6</f>
        <v>0</v>
      </c>
      <c r="AP30" s="35">
        <f>AP4*Para!$F6</f>
        <v>0</v>
      </c>
      <c r="AQ30" s="35">
        <f>AQ4*Para!$F6</f>
        <v>0</v>
      </c>
      <c r="AR30" s="35">
        <f>AR4*Para!$F6</f>
        <v>0</v>
      </c>
      <c r="AS30" s="35">
        <f>AS4*Para!$F6</f>
        <v>0</v>
      </c>
      <c r="AT30" s="35">
        <f>AT4*Para!$F6</f>
        <v>0</v>
      </c>
      <c r="AU30" s="35">
        <f>AU4*Para!$F6</f>
        <v>0</v>
      </c>
      <c r="AV30" s="35">
        <f>AV4*Para!$F6</f>
        <v>0</v>
      </c>
      <c r="AW30" s="35">
        <f>AW4*Para!$F6</f>
        <v>0</v>
      </c>
      <c r="AX30" s="35">
        <f>AX4*Para!$F6</f>
        <v>0</v>
      </c>
      <c r="AY30" s="35">
        <f>AY4*Para!$F6</f>
        <v>0</v>
      </c>
      <c r="AZ30" s="35">
        <f>AZ4*Para!$F6</f>
        <v>0</v>
      </c>
      <c r="BA30" s="35">
        <f>BA4*Para!$F6</f>
        <v>0</v>
      </c>
      <c r="BB30" s="35">
        <f>BB4*Para!$F6</f>
        <v>0</v>
      </c>
      <c r="BC30" s="35">
        <f>BC4*Para!$F6</f>
        <v>0</v>
      </c>
      <c r="BD30" s="35">
        <f>BD4*Para!$F6</f>
        <v>0</v>
      </c>
      <c r="BE30" s="35">
        <f>BE4*Para!$F6</f>
        <v>0</v>
      </c>
      <c r="BF30" s="35">
        <f>BF4*Para!$F6</f>
        <v>0</v>
      </c>
      <c r="BG30" s="35">
        <f>BG4*Para!$F6</f>
        <v>0</v>
      </c>
      <c r="BH30" s="35">
        <f>BH4*Para!$F6</f>
        <v>0</v>
      </c>
      <c r="BI30" s="35">
        <f>BI4*Para!$F6</f>
        <v>0</v>
      </c>
    </row>
    <row r="31" spans="1:61" x14ac:dyDescent="0.3">
      <c r="A31" s="9" t="str">
        <f t="shared" si="4"/>
        <v>Product 3</v>
      </c>
      <c r="B31" s="35">
        <f>B5*Para!$F7</f>
        <v>0</v>
      </c>
      <c r="C31" s="35">
        <f>C5*Para!$F7</f>
        <v>0</v>
      </c>
      <c r="D31" s="35">
        <f>D5*Para!$F7</f>
        <v>0</v>
      </c>
      <c r="E31" s="35">
        <f>E5*Para!$F7</f>
        <v>0</v>
      </c>
      <c r="F31" s="35">
        <f>F5*Para!$F7</f>
        <v>0</v>
      </c>
      <c r="G31" s="35">
        <f>G5*Para!$F7</f>
        <v>0</v>
      </c>
      <c r="H31" s="35">
        <f>H5*Para!$F7</f>
        <v>0</v>
      </c>
      <c r="I31" s="35">
        <f>I5*Para!$F7</f>
        <v>0</v>
      </c>
      <c r="J31" s="35">
        <f>J5*Para!$F7</f>
        <v>0</v>
      </c>
      <c r="K31" s="35">
        <f>K5*Para!$F7</f>
        <v>0</v>
      </c>
      <c r="L31" s="35">
        <f>L5*Para!$F7</f>
        <v>0</v>
      </c>
      <c r="M31" s="35">
        <f>M5*Para!$F7</f>
        <v>0</v>
      </c>
      <c r="N31" s="35">
        <f>N5*Para!$F7</f>
        <v>0</v>
      </c>
      <c r="O31" s="35">
        <f>O5*Para!$F7</f>
        <v>0</v>
      </c>
      <c r="P31" s="35">
        <f>P5*Para!$F7</f>
        <v>0</v>
      </c>
      <c r="Q31" s="35">
        <f>Q5*Para!$F7</f>
        <v>0</v>
      </c>
      <c r="R31" s="35">
        <f>R5*Para!$F7</f>
        <v>0</v>
      </c>
      <c r="S31" s="35">
        <f>S5*Para!$F7</f>
        <v>0</v>
      </c>
      <c r="T31" s="35">
        <f>T5*Para!$F7</f>
        <v>0</v>
      </c>
      <c r="U31" s="35">
        <f>U5*Para!$F7</f>
        <v>0</v>
      </c>
      <c r="V31" s="35">
        <f>V5*Para!$F7</f>
        <v>0</v>
      </c>
      <c r="W31" s="35">
        <f>W5*Para!$F7</f>
        <v>0</v>
      </c>
      <c r="X31" s="35">
        <f>X5*Para!$F7</f>
        <v>0</v>
      </c>
      <c r="Y31" s="35">
        <f>Y5*Para!$F7</f>
        <v>0</v>
      </c>
      <c r="Z31" s="35">
        <f>Z5*Para!$F7</f>
        <v>0</v>
      </c>
      <c r="AA31" s="35">
        <f>AA5*Para!$F7</f>
        <v>0</v>
      </c>
      <c r="AB31" s="35">
        <f>AB5*Para!$F7</f>
        <v>0</v>
      </c>
      <c r="AC31" s="35">
        <f>AC5*Para!$F7</f>
        <v>0</v>
      </c>
      <c r="AD31" s="35">
        <f>AD5*Para!$F7</f>
        <v>0</v>
      </c>
      <c r="AE31" s="35">
        <f>AE5*Para!$F7</f>
        <v>0</v>
      </c>
      <c r="AF31" s="35">
        <f>AF5*Para!$F7</f>
        <v>0</v>
      </c>
      <c r="AG31" s="35">
        <f>AG5*Para!$F7</f>
        <v>0</v>
      </c>
      <c r="AH31" s="35">
        <f>AH5*Para!$F7</f>
        <v>0</v>
      </c>
      <c r="AI31" s="35">
        <f>AI5*Para!$F7</f>
        <v>0</v>
      </c>
      <c r="AJ31" s="35">
        <f>AJ5*Para!$F7</f>
        <v>0</v>
      </c>
      <c r="AK31" s="35">
        <f>AK5*Para!$F7</f>
        <v>0</v>
      </c>
      <c r="AL31" s="35">
        <f>AL5*Para!$F7</f>
        <v>0</v>
      </c>
      <c r="AM31" s="35">
        <f>AM5*Para!$F7</f>
        <v>0</v>
      </c>
      <c r="AN31" s="35">
        <f>AN5*Para!$F7</f>
        <v>0</v>
      </c>
      <c r="AO31" s="35">
        <f>AO5*Para!$F7</f>
        <v>0</v>
      </c>
      <c r="AP31" s="35">
        <f>AP5*Para!$F7</f>
        <v>0</v>
      </c>
      <c r="AQ31" s="35">
        <f>AQ5*Para!$F7</f>
        <v>0</v>
      </c>
      <c r="AR31" s="35">
        <f>AR5*Para!$F7</f>
        <v>0</v>
      </c>
      <c r="AS31" s="35">
        <f>AS5*Para!$F7</f>
        <v>0</v>
      </c>
      <c r="AT31" s="35">
        <f>AT5*Para!$F7</f>
        <v>0</v>
      </c>
      <c r="AU31" s="35">
        <f>AU5*Para!$F7</f>
        <v>0</v>
      </c>
      <c r="AV31" s="35">
        <f>AV5*Para!$F7</f>
        <v>0</v>
      </c>
      <c r="AW31" s="35">
        <f>AW5*Para!$F7</f>
        <v>0</v>
      </c>
      <c r="AX31" s="35">
        <f>AX5*Para!$F7</f>
        <v>0</v>
      </c>
      <c r="AY31" s="35">
        <f>AY5*Para!$F7</f>
        <v>0</v>
      </c>
      <c r="AZ31" s="35">
        <f>AZ5*Para!$F7</f>
        <v>0</v>
      </c>
      <c r="BA31" s="35">
        <f>BA5*Para!$F7</f>
        <v>0</v>
      </c>
      <c r="BB31" s="35">
        <f>BB5*Para!$F7</f>
        <v>0</v>
      </c>
      <c r="BC31" s="35">
        <f>BC5*Para!$F7</f>
        <v>0</v>
      </c>
      <c r="BD31" s="35">
        <f>BD5*Para!$F7</f>
        <v>0</v>
      </c>
      <c r="BE31" s="35">
        <f>BE5*Para!$F7</f>
        <v>0</v>
      </c>
      <c r="BF31" s="35">
        <f>BF5*Para!$F7</f>
        <v>0</v>
      </c>
      <c r="BG31" s="35">
        <f>BG5*Para!$F7</f>
        <v>0</v>
      </c>
      <c r="BH31" s="35">
        <f>BH5*Para!$F7</f>
        <v>0</v>
      </c>
      <c r="BI31" s="35">
        <f>BI5*Para!$F7</f>
        <v>0</v>
      </c>
    </row>
    <row r="32" spans="1:61" x14ac:dyDescent="0.3">
      <c r="A32" s="9" t="str">
        <f t="shared" si="4"/>
        <v>Product 4</v>
      </c>
      <c r="B32" s="35">
        <f>B6*Para!$F8</f>
        <v>0</v>
      </c>
      <c r="C32" s="35">
        <f>C6*Para!$F8</f>
        <v>0</v>
      </c>
      <c r="D32" s="35">
        <f>D6*Para!$F8</f>
        <v>0</v>
      </c>
      <c r="E32" s="35">
        <f>E6*Para!$F8</f>
        <v>0</v>
      </c>
      <c r="F32" s="35">
        <f>F6*Para!$F8</f>
        <v>0</v>
      </c>
      <c r="G32" s="35">
        <f>G6*Para!$F8</f>
        <v>0</v>
      </c>
      <c r="H32" s="35">
        <f>H6*Para!$F8</f>
        <v>0</v>
      </c>
      <c r="I32" s="35">
        <f>I6*Para!$F8</f>
        <v>0</v>
      </c>
      <c r="J32" s="35">
        <f>J6*Para!$F8</f>
        <v>0</v>
      </c>
      <c r="K32" s="35">
        <f>K6*Para!$F8</f>
        <v>0</v>
      </c>
      <c r="L32" s="35">
        <f>L6*Para!$F8</f>
        <v>0</v>
      </c>
      <c r="M32" s="35">
        <f>M6*Para!$F8</f>
        <v>0</v>
      </c>
      <c r="N32" s="35">
        <f>N6*Para!$F8</f>
        <v>0</v>
      </c>
      <c r="O32" s="35">
        <f>O6*Para!$F8</f>
        <v>0</v>
      </c>
      <c r="P32" s="35">
        <f>P6*Para!$F8</f>
        <v>0</v>
      </c>
      <c r="Q32" s="35">
        <f>Q6*Para!$F8</f>
        <v>0</v>
      </c>
      <c r="R32" s="35">
        <f>R6*Para!$F8</f>
        <v>0</v>
      </c>
      <c r="S32" s="35">
        <f>S6*Para!$F8</f>
        <v>0</v>
      </c>
      <c r="T32" s="35">
        <f>T6*Para!$F8</f>
        <v>0</v>
      </c>
      <c r="U32" s="35">
        <f>U6*Para!$F8</f>
        <v>0</v>
      </c>
      <c r="V32" s="35">
        <f>V6*Para!$F8</f>
        <v>0</v>
      </c>
      <c r="W32" s="35">
        <f>W6*Para!$F8</f>
        <v>0</v>
      </c>
      <c r="X32" s="35">
        <f>X6*Para!$F8</f>
        <v>0</v>
      </c>
      <c r="Y32" s="35">
        <f>Y6*Para!$F8</f>
        <v>0</v>
      </c>
      <c r="Z32" s="35">
        <f>Z6*Para!$F8</f>
        <v>0</v>
      </c>
      <c r="AA32" s="35">
        <f>AA6*Para!$F8</f>
        <v>0</v>
      </c>
      <c r="AB32" s="35">
        <f>AB6*Para!$F8</f>
        <v>0</v>
      </c>
      <c r="AC32" s="35">
        <f>AC6*Para!$F8</f>
        <v>0</v>
      </c>
      <c r="AD32" s="35">
        <f>AD6*Para!$F8</f>
        <v>0</v>
      </c>
      <c r="AE32" s="35">
        <f>AE6*Para!$F8</f>
        <v>0</v>
      </c>
      <c r="AF32" s="35">
        <f>AF6*Para!$F8</f>
        <v>0</v>
      </c>
      <c r="AG32" s="35">
        <f>AG6*Para!$F8</f>
        <v>0</v>
      </c>
      <c r="AH32" s="35">
        <f>AH6*Para!$F8</f>
        <v>0</v>
      </c>
      <c r="AI32" s="35">
        <f>AI6*Para!$F8</f>
        <v>0</v>
      </c>
      <c r="AJ32" s="35">
        <f>AJ6*Para!$F8</f>
        <v>0</v>
      </c>
      <c r="AK32" s="35">
        <f>AK6*Para!$F8</f>
        <v>0</v>
      </c>
      <c r="AL32" s="35">
        <f>AL6*Para!$F8</f>
        <v>0</v>
      </c>
      <c r="AM32" s="35">
        <f>AM6*Para!$F8</f>
        <v>0</v>
      </c>
      <c r="AN32" s="35">
        <f>AN6*Para!$F8</f>
        <v>0</v>
      </c>
      <c r="AO32" s="35">
        <f>AO6*Para!$F8</f>
        <v>0</v>
      </c>
      <c r="AP32" s="35">
        <f>AP6*Para!$F8</f>
        <v>0</v>
      </c>
      <c r="AQ32" s="35">
        <f>AQ6*Para!$F8</f>
        <v>0</v>
      </c>
      <c r="AR32" s="35">
        <f>AR6*Para!$F8</f>
        <v>0</v>
      </c>
      <c r="AS32" s="35">
        <f>AS6*Para!$F8</f>
        <v>0</v>
      </c>
      <c r="AT32" s="35">
        <f>AT6*Para!$F8</f>
        <v>0</v>
      </c>
      <c r="AU32" s="35">
        <f>AU6*Para!$F8</f>
        <v>0</v>
      </c>
      <c r="AV32" s="35">
        <f>AV6*Para!$F8</f>
        <v>0</v>
      </c>
      <c r="AW32" s="35">
        <f>AW6*Para!$F8</f>
        <v>0</v>
      </c>
      <c r="AX32" s="35">
        <f>AX6*Para!$F8</f>
        <v>0</v>
      </c>
      <c r="AY32" s="35">
        <f>AY6*Para!$F8</f>
        <v>0</v>
      </c>
      <c r="AZ32" s="35">
        <f>AZ6*Para!$F8</f>
        <v>0</v>
      </c>
      <c r="BA32" s="35">
        <f>BA6*Para!$F8</f>
        <v>0</v>
      </c>
      <c r="BB32" s="35">
        <f>BB6*Para!$F8</f>
        <v>0</v>
      </c>
      <c r="BC32" s="35">
        <f>BC6*Para!$F8</f>
        <v>0</v>
      </c>
      <c r="BD32" s="35">
        <f>BD6*Para!$F8</f>
        <v>0</v>
      </c>
      <c r="BE32" s="35">
        <f>BE6*Para!$F8</f>
        <v>0</v>
      </c>
      <c r="BF32" s="35">
        <f>BF6*Para!$F8</f>
        <v>0</v>
      </c>
      <c r="BG32" s="35">
        <f>BG6*Para!$F8</f>
        <v>0</v>
      </c>
      <c r="BH32" s="35">
        <f>BH6*Para!$F8</f>
        <v>0</v>
      </c>
      <c r="BI32" s="35">
        <f>BI6*Para!$F8</f>
        <v>0</v>
      </c>
    </row>
    <row r="33" spans="1:61" x14ac:dyDescent="0.3">
      <c r="A33" s="9" t="str">
        <f t="shared" si="4"/>
        <v>Product 5</v>
      </c>
      <c r="B33" s="35">
        <f>B7*Para!$F9</f>
        <v>0</v>
      </c>
      <c r="C33" s="35">
        <f>C7*Para!$F9</f>
        <v>0</v>
      </c>
      <c r="D33" s="35">
        <f>D7*Para!$F9</f>
        <v>0</v>
      </c>
      <c r="E33" s="35">
        <f>E7*Para!$F9</f>
        <v>0</v>
      </c>
      <c r="F33" s="35">
        <f>F7*Para!$F9</f>
        <v>0</v>
      </c>
      <c r="G33" s="35">
        <f>G7*Para!$F9</f>
        <v>0</v>
      </c>
      <c r="H33" s="35">
        <f>H7*Para!$F9</f>
        <v>0</v>
      </c>
      <c r="I33" s="35">
        <f>I7*Para!$F9</f>
        <v>0</v>
      </c>
      <c r="J33" s="35">
        <f>J7*Para!$F9</f>
        <v>0</v>
      </c>
      <c r="K33" s="35">
        <f>K7*Para!$F9</f>
        <v>0</v>
      </c>
      <c r="L33" s="35">
        <f>L7*Para!$F9</f>
        <v>0</v>
      </c>
      <c r="M33" s="35">
        <f>M7*Para!$F9</f>
        <v>0</v>
      </c>
      <c r="N33" s="35">
        <f>N7*Para!$F9</f>
        <v>0</v>
      </c>
      <c r="O33" s="35">
        <f>O7*Para!$F9</f>
        <v>0</v>
      </c>
      <c r="P33" s="35">
        <f>P7*Para!$F9</f>
        <v>0</v>
      </c>
      <c r="Q33" s="35">
        <f>Q7*Para!$F9</f>
        <v>0</v>
      </c>
      <c r="R33" s="35">
        <f>R7*Para!$F9</f>
        <v>0</v>
      </c>
      <c r="S33" s="35">
        <f>S7*Para!$F9</f>
        <v>0</v>
      </c>
      <c r="T33" s="35">
        <f>T7*Para!$F9</f>
        <v>0</v>
      </c>
      <c r="U33" s="35">
        <f>U7*Para!$F9</f>
        <v>0</v>
      </c>
      <c r="V33" s="35">
        <f>V7*Para!$F9</f>
        <v>0</v>
      </c>
      <c r="W33" s="35">
        <f>W7*Para!$F9</f>
        <v>0</v>
      </c>
      <c r="X33" s="35">
        <f>X7*Para!$F9</f>
        <v>0</v>
      </c>
      <c r="Y33" s="35">
        <f>Y7*Para!$F9</f>
        <v>0</v>
      </c>
      <c r="Z33" s="35">
        <f>Z7*Para!$F9</f>
        <v>0</v>
      </c>
      <c r="AA33" s="35">
        <f>AA7*Para!$F9</f>
        <v>0</v>
      </c>
      <c r="AB33" s="35">
        <f>AB7*Para!$F9</f>
        <v>0</v>
      </c>
      <c r="AC33" s="35">
        <f>AC7*Para!$F9</f>
        <v>0</v>
      </c>
      <c r="AD33" s="35">
        <f>AD7*Para!$F9</f>
        <v>0</v>
      </c>
      <c r="AE33" s="35">
        <f>AE7*Para!$F9</f>
        <v>0</v>
      </c>
      <c r="AF33" s="35">
        <f>AF7*Para!$F9</f>
        <v>0</v>
      </c>
      <c r="AG33" s="35">
        <f>AG7*Para!$F9</f>
        <v>0</v>
      </c>
      <c r="AH33" s="35">
        <f>AH7*Para!$F9</f>
        <v>0</v>
      </c>
      <c r="AI33" s="35">
        <f>AI7*Para!$F9</f>
        <v>0</v>
      </c>
      <c r="AJ33" s="35">
        <f>AJ7*Para!$F9</f>
        <v>0</v>
      </c>
      <c r="AK33" s="35">
        <f>AK7*Para!$F9</f>
        <v>0</v>
      </c>
      <c r="AL33" s="35">
        <f>AL7*Para!$F9</f>
        <v>0</v>
      </c>
      <c r="AM33" s="35">
        <f>AM7*Para!$F9</f>
        <v>0</v>
      </c>
      <c r="AN33" s="35">
        <f>AN7*Para!$F9</f>
        <v>0</v>
      </c>
      <c r="AO33" s="35">
        <f>AO7*Para!$F9</f>
        <v>0</v>
      </c>
      <c r="AP33" s="35">
        <f>AP7*Para!$F9</f>
        <v>0</v>
      </c>
      <c r="AQ33" s="35">
        <f>AQ7*Para!$F9</f>
        <v>0</v>
      </c>
      <c r="AR33" s="35">
        <f>AR7*Para!$F9</f>
        <v>0</v>
      </c>
      <c r="AS33" s="35">
        <f>AS7*Para!$F9</f>
        <v>0</v>
      </c>
      <c r="AT33" s="35">
        <f>AT7*Para!$F9</f>
        <v>0</v>
      </c>
      <c r="AU33" s="35">
        <f>AU7*Para!$F9</f>
        <v>0</v>
      </c>
      <c r="AV33" s="35">
        <f>AV7*Para!$F9</f>
        <v>0</v>
      </c>
      <c r="AW33" s="35">
        <f>AW7*Para!$F9</f>
        <v>0</v>
      </c>
      <c r="AX33" s="35">
        <f>AX7*Para!$F9</f>
        <v>0</v>
      </c>
      <c r="AY33" s="35">
        <f>AY7*Para!$F9</f>
        <v>0</v>
      </c>
      <c r="AZ33" s="35">
        <f>AZ7*Para!$F9</f>
        <v>0</v>
      </c>
      <c r="BA33" s="35">
        <f>BA7*Para!$F9</f>
        <v>0</v>
      </c>
      <c r="BB33" s="35">
        <f>BB7*Para!$F9</f>
        <v>0</v>
      </c>
      <c r="BC33" s="35">
        <f>BC7*Para!$F9</f>
        <v>0</v>
      </c>
      <c r="BD33" s="35">
        <f>BD7*Para!$F9</f>
        <v>0</v>
      </c>
      <c r="BE33" s="35">
        <f>BE7*Para!$F9</f>
        <v>0</v>
      </c>
      <c r="BF33" s="35">
        <f>BF7*Para!$F9</f>
        <v>0</v>
      </c>
      <c r="BG33" s="35">
        <f>BG7*Para!$F9</f>
        <v>0</v>
      </c>
      <c r="BH33" s="35">
        <f>BH7*Para!$F9</f>
        <v>0</v>
      </c>
      <c r="BI33" s="35">
        <f>BI7*Para!$F9</f>
        <v>0</v>
      </c>
    </row>
    <row r="34" spans="1:61" x14ac:dyDescent="0.3">
      <c r="A34" s="9" t="str">
        <f t="shared" si="4"/>
        <v>Product 6</v>
      </c>
      <c r="B34" s="35">
        <f>B8*Para!$F10</f>
        <v>0</v>
      </c>
      <c r="C34" s="35">
        <f>C8*Para!$F10</f>
        <v>0</v>
      </c>
      <c r="D34" s="35">
        <f>D8*Para!$F10</f>
        <v>0</v>
      </c>
      <c r="E34" s="35">
        <f>E8*Para!$F10</f>
        <v>0</v>
      </c>
      <c r="F34" s="35">
        <f>F8*Para!$F10</f>
        <v>0</v>
      </c>
      <c r="G34" s="35">
        <f>G8*Para!$F10</f>
        <v>0</v>
      </c>
      <c r="H34" s="35">
        <f>H8*Para!$F10</f>
        <v>0</v>
      </c>
      <c r="I34" s="35">
        <f>I8*Para!$F10</f>
        <v>0</v>
      </c>
      <c r="J34" s="35">
        <f>J8*Para!$F10</f>
        <v>0</v>
      </c>
      <c r="K34" s="35">
        <f>K8*Para!$F10</f>
        <v>0</v>
      </c>
      <c r="L34" s="35">
        <f>L8*Para!$F10</f>
        <v>0</v>
      </c>
      <c r="M34" s="35">
        <f>M8*Para!$F10</f>
        <v>0</v>
      </c>
      <c r="N34" s="35">
        <f>N8*Para!$F10</f>
        <v>0</v>
      </c>
      <c r="O34" s="35">
        <f>O8*Para!$F10</f>
        <v>0</v>
      </c>
      <c r="P34" s="35">
        <f>P8*Para!$F10</f>
        <v>0</v>
      </c>
      <c r="Q34" s="35">
        <f>Q8*Para!$F10</f>
        <v>0</v>
      </c>
      <c r="R34" s="35">
        <f>R8*Para!$F10</f>
        <v>0</v>
      </c>
      <c r="S34" s="35">
        <f>S8*Para!$F10</f>
        <v>0</v>
      </c>
      <c r="T34" s="35">
        <f>T8*Para!$F10</f>
        <v>0</v>
      </c>
      <c r="U34" s="35">
        <f>U8*Para!$F10</f>
        <v>0</v>
      </c>
      <c r="V34" s="35">
        <f>V8*Para!$F10</f>
        <v>0</v>
      </c>
      <c r="W34" s="35">
        <f>W8*Para!$F10</f>
        <v>0</v>
      </c>
      <c r="X34" s="35">
        <f>X8*Para!$F10</f>
        <v>0</v>
      </c>
      <c r="Y34" s="35">
        <f>Y8*Para!$F10</f>
        <v>0</v>
      </c>
      <c r="Z34" s="35">
        <f>Z8*Para!$F10</f>
        <v>0</v>
      </c>
      <c r="AA34" s="35">
        <f>AA8*Para!$F10</f>
        <v>0</v>
      </c>
      <c r="AB34" s="35">
        <f>AB8*Para!$F10</f>
        <v>0</v>
      </c>
      <c r="AC34" s="35">
        <f>AC8*Para!$F10</f>
        <v>0</v>
      </c>
      <c r="AD34" s="35">
        <f>AD8*Para!$F10</f>
        <v>0</v>
      </c>
      <c r="AE34" s="35">
        <f>AE8*Para!$F10</f>
        <v>0</v>
      </c>
      <c r="AF34" s="35">
        <f>AF8*Para!$F10</f>
        <v>0</v>
      </c>
      <c r="AG34" s="35">
        <f>AG8*Para!$F10</f>
        <v>0</v>
      </c>
      <c r="AH34" s="35">
        <f>AH8*Para!$F10</f>
        <v>0</v>
      </c>
      <c r="AI34" s="35">
        <f>AI8*Para!$F10</f>
        <v>0</v>
      </c>
      <c r="AJ34" s="35">
        <f>AJ8*Para!$F10</f>
        <v>0</v>
      </c>
      <c r="AK34" s="35">
        <f>AK8*Para!$F10</f>
        <v>0</v>
      </c>
      <c r="AL34" s="35">
        <f>AL8*Para!$F10</f>
        <v>0</v>
      </c>
      <c r="AM34" s="35">
        <f>AM8*Para!$F10</f>
        <v>0</v>
      </c>
      <c r="AN34" s="35">
        <f>AN8*Para!$F10</f>
        <v>0</v>
      </c>
      <c r="AO34" s="35">
        <f>AO8*Para!$F10</f>
        <v>0</v>
      </c>
      <c r="AP34" s="35">
        <f>AP8*Para!$F10</f>
        <v>0</v>
      </c>
      <c r="AQ34" s="35">
        <f>AQ8*Para!$F10</f>
        <v>0</v>
      </c>
      <c r="AR34" s="35">
        <f>AR8*Para!$F10</f>
        <v>0</v>
      </c>
      <c r="AS34" s="35">
        <f>AS8*Para!$F10</f>
        <v>0</v>
      </c>
      <c r="AT34" s="35">
        <f>AT8*Para!$F10</f>
        <v>0</v>
      </c>
      <c r="AU34" s="35">
        <f>AU8*Para!$F10</f>
        <v>0</v>
      </c>
      <c r="AV34" s="35">
        <f>AV8*Para!$F10</f>
        <v>0</v>
      </c>
      <c r="AW34" s="35">
        <f>AW8*Para!$F10</f>
        <v>0</v>
      </c>
      <c r="AX34" s="35">
        <f>AX8*Para!$F10</f>
        <v>0</v>
      </c>
      <c r="AY34" s="35">
        <f>AY8*Para!$F10</f>
        <v>0</v>
      </c>
      <c r="AZ34" s="35">
        <f>AZ8*Para!$F10</f>
        <v>0</v>
      </c>
      <c r="BA34" s="35">
        <f>BA8*Para!$F10</f>
        <v>0</v>
      </c>
      <c r="BB34" s="35">
        <f>BB8*Para!$F10</f>
        <v>0</v>
      </c>
      <c r="BC34" s="35">
        <f>BC8*Para!$F10</f>
        <v>0</v>
      </c>
      <c r="BD34" s="35">
        <f>BD8*Para!$F10</f>
        <v>0</v>
      </c>
      <c r="BE34" s="35">
        <f>BE8*Para!$F10</f>
        <v>0</v>
      </c>
      <c r="BF34" s="35">
        <f>BF8*Para!$F10</f>
        <v>0</v>
      </c>
      <c r="BG34" s="35">
        <f>BG8*Para!$F10</f>
        <v>0</v>
      </c>
      <c r="BH34" s="35">
        <f>BH8*Para!$F10</f>
        <v>0</v>
      </c>
      <c r="BI34" s="35">
        <f>BI8*Para!$F10</f>
        <v>0</v>
      </c>
    </row>
    <row r="35" spans="1:61" x14ac:dyDescent="0.3">
      <c r="A35" s="9" t="str">
        <f t="shared" si="4"/>
        <v>Product 7</v>
      </c>
      <c r="B35" s="35">
        <f>B9*Para!$F11</f>
        <v>0</v>
      </c>
      <c r="C35" s="35">
        <f>C9*Para!$F11</f>
        <v>0</v>
      </c>
      <c r="D35" s="35">
        <f>D9*Para!$F11</f>
        <v>0</v>
      </c>
      <c r="E35" s="35">
        <f>E9*Para!$F11</f>
        <v>0</v>
      </c>
      <c r="F35" s="35">
        <f>F9*Para!$F11</f>
        <v>0</v>
      </c>
      <c r="G35" s="35">
        <f>G9*Para!$F11</f>
        <v>0</v>
      </c>
      <c r="H35" s="35">
        <f>H9*Para!$F11</f>
        <v>0</v>
      </c>
      <c r="I35" s="35">
        <f>I9*Para!$F11</f>
        <v>0</v>
      </c>
      <c r="J35" s="35">
        <f>J9*Para!$F11</f>
        <v>0</v>
      </c>
      <c r="K35" s="35">
        <f>K9*Para!$F11</f>
        <v>0</v>
      </c>
      <c r="L35" s="35">
        <f>L9*Para!$F11</f>
        <v>0</v>
      </c>
      <c r="M35" s="35">
        <f>M9*Para!$F11</f>
        <v>0</v>
      </c>
      <c r="N35" s="35">
        <f>N9*Para!$F11</f>
        <v>0</v>
      </c>
      <c r="O35" s="35">
        <f>O9*Para!$F11</f>
        <v>0</v>
      </c>
      <c r="P35" s="35">
        <f>P9*Para!$F11</f>
        <v>0</v>
      </c>
      <c r="Q35" s="35">
        <f>Q9*Para!$F11</f>
        <v>0</v>
      </c>
      <c r="R35" s="35">
        <f>R9*Para!$F11</f>
        <v>0</v>
      </c>
      <c r="S35" s="35">
        <f>S9*Para!$F11</f>
        <v>0</v>
      </c>
      <c r="T35" s="35">
        <f>T9*Para!$F11</f>
        <v>0</v>
      </c>
      <c r="U35" s="35">
        <f>U9*Para!$F11</f>
        <v>0</v>
      </c>
      <c r="V35" s="35">
        <f>V9*Para!$F11</f>
        <v>0</v>
      </c>
      <c r="W35" s="35">
        <f>W9*Para!$F11</f>
        <v>0</v>
      </c>
      <c r="X35" s="35">
        <f>X9*Para!$F11</f>
        <v>0</v>
      </c>
      <c r="Y35" s="35">
        <f>Y9*Para!$F11</f>
        <v>0</v>
      </c>
      <c r="Z35" s="35">
        <f>Z9*Para!$F11</f>
        <v>0</v>
      </c>
      <c r="AA35" s="35">
        <f>AA9*Para!$F11</f>
        <v>0</v>
      </c>
      <c r="AB35" s="35">
        <f>AB9*Para!$F11</f>
        <v>0</v>
      </c>
      <c r="AC35" s="35">
        <f>AC9*Para!$F11</f>
        <v>0</v>
      </c>
      <c r="AD35" s="35">
        <f>AD9*Para!$F11</f>
        <v>0</v>
      </c>
      <c r="AE35" s="35">
        <f>AE9*Para!$F11</f>
        <v>0</v>
      </c>
      <c r="AF35" s="35">
        <f>AF9*Para!$F11</f>
        <v>0</v>
      </c>
      <c r="AG35" s="35">
        <f>AG9*Para!$F11</f>
        <v>0</v>
      </c>
      <c r="AH35" s="35">
        <f>AH9*Para!$F11</f>
        <v>0</v>
      </c>
      <c r="AI35" s="35">
        <f>AI9*Para!$F11</f>
        <v>0</v>
      </c>
      <c r="AJ35" s="35">
        <f>AJ9*Para!$F11</f>
        <v>0</v>
      </c>
      <c r="AK35" s="35">
        <f>AK9*Para!$F11</f>
        <v>0</v>
      </c>
      <c r="AL35" s="35">
        <f>AL9*Para!$F11</f>
        <v>0</v>
      </c>
      <c r="AM35" s="35">
        <f>AM9*Para!$F11</f>
        <v>0</v>
      </c>
      <c r="AN35" s="35">
        <f>AN9*Para!$F11</f>
        <v>0</v>
      </c>
      <c r="AO35" s="35">
        <f>AO9*Para!$F11</f>
        <v>0</v>
      </c>
      <c r="AP35" s="35">
        <f>AP9*Para!$F11</f>
        <v>0</v>
      </c>
      <c r="AQ35" s="35">
        <f>AQ9*Para!$F11</f>
        <v>0</v>
      </c>
      <c r="AR35" s="35">
        <f>AR9*Para!$F11</f>
        <v>0</v>
      </c>
      <c r="AS35" s="35">
        <f>AS9*Para!$F11</f>
        <v>0</v>
      </c>
      <c r="AT35" s="35">
        <f>AT9*Para!$F11</f>
        <v>0</v>
      </c>
      <c r="AU35" s="35">
        <f>AU9*Para!$F11</f>
        <v>0</v>
      </c>
      <c r="AV35" s="35">
        <f>AV9*Para!$F11</f>
        <v>0</v>
      </c>
      <c r="AW35" s="35">
        <f>AW9*Para!$F11</f>
        <v>0</v>
      </c>
      <c r="AX35" s="35">
        <f>AX9*Para!$F11</f>
        <v>0</v>
      </c>
      <c r="AY35" s="35">
        <f>AY9*Para!$F11</f>
        <v>0</v>
      </c>
      <c r="AZ35" s="35">
        <f>AZ9*Para!$F11</f>
        <v>0</v>
      </c>
      <c r="BA35" s="35">
        <f>BA9*Para!$F11</f>
        <v>0</v>
      </c>
      <c r="BB35" s="35">
        <f>BB9*Para!$F11</f>
        <v>0</v>
      </c>
      <c r="BC35" s="35">
        <f>BC9*Para!$F11</f>
        <v>0</v>
      </c>
      <c r="BD35" s="35">
        <f>BD9*Para!$F11</f>
        <v>0</v>
      </c>
      <c r="BE35" s="35">
        <f>BE9*Para!$F11</f>
        <v>0</v>
      </c>
      <c r="BF35" s="35">
        <f>BF9*Para!$F11</f>
        <v>0</v>
      </c>
      <c r="BG35" s="35">
        <f>BG9*Para!$F11</f>
        <v>0</v>
      </c>
      <c r="BH35" s="35">
        <f>BH9*Para!$F11</f>
        <v>0</v>
      </c>
      <c r="BI35" s="35">
        <f>BI9*Para!$F11</f>
        <v>0</v>
      </c>
    </row>
    <row r="36" spans="1:61" x14ac:dyDescent="0.3">
      <c r="A36" s="9" t="str">
        <f t="shared" si="4"/>
        <v>Product 8</v>
      </c>
      <c r="B36" s="35">
        <f>B10*Para!$F12</f>
        <v>0</v>
      </c>
      <c r="C36" s="35">
        <f>C10*Para!$F12</f>
        <v>0</v>
      </c>
      <c r="D36" s="35">
        <f>D10*Para!$F12</f>
        <v>0</v>
      </c>
      <c r="E36" s="35">
        <f>E10*Para!$F12</f>
        <v>0</v>
      </c>
      <c r="F36" s="35">
        <f>F10*Para!$F12</f>
        <v>0</v>
      </c>
      <c r="G36" s="35">
        <f>G10*Para!$F12</f>
        <v>0</v>
      </c>
      <c r="H36" s="35">
        <f>H10*Para!$F12</f>
        <v>0</v>
      </c>
      <c r="I36" s="35">
        <f>I10*Para!$F12</f>
        <v>0</v>
      </c>
      <c r="J36" s="35">
        <f>J10*Para!$F12</f>
        <v>0</v>
      </c>
      <c r="K36" s="35">
        <f>K10*Para!$F12</f>
        <v>0</v>
      </c>
      <c r="L36" s="35">
        <f>L10*Para!$F12</f>
        <v>0</v>
      </c>
      <c r="M36" s="35">
        <f>M10*Para!$F12</f>
        <v>0</v>
      </c>
      <c r="N36" s="35">
        <f>N10*Para!$F12</f>
        <v>0</v>
      </c>
      <c r="O36" s="35">
        <f>O10*Para!$F12</f>
        <v>0</v>
      </c>
      <c r="P36" s="35">
        <f>P10*Para!$F12</f>
        <v>0</v>
      </c>
      <c r="Q36" s="35">
        <f>Q10*Para!$F12</f>
        <v>0</v>
      </c>
      <c r="R36" s="35">
        <f>R10*Para!$F12</f>
        <v>0</v>
      </c>
      <c r="S36" s="35">
        <f>S10*Para!$F12</f>
        <v>0</v>
      </c>
      <c r="T36" s="35">
        <f>T10*Para!$F12</f>
        <v>0</v>
      </c>
      <c r="U36" s="35">
        <f>U10*Para!$F12</f>
        <v>0</v>
      </c>
      <c r="V36" s="35">
        <f>V10*Para!$F12</f>
        <v>0</v>
      </c>
      <c r="W36" s="35">
        <f>W10*Para!$F12</f>
        <v>0</v>
      </c>
      <c r="X36" s="35">
        <f>X10*Para!$F12</f>
        <v>0</v>
      </c>
      <c r="Y36" s="35">
        <f>Y10*Para!$F12</f>
        <v>0</v>
      </c>
      <c r="Z36" s="35">
        <f>Z10*Para!$F12</f>
        <v>0</v>
      </c>
      <c r="AA36" s="35">
        <f>AA10*Para!$F12</f>
        <v>0</v>
      </c>
      <c r="AB36" s="35">
        <f>AB10*Para!$F12</f>
        <v>0</v>
      </c>
      <c r="AC36" s="35">
        <f>AC10*Para!$F12</f>
        <v>0</v>
      </c>
      <c r="AD36" s="35">
        <f>AD10*Para!$F12</f>
        <v>0</v>
      </c>
      <c r="AE36" s="35">
        <f>AE10*Para!$F12</f>
        <v>0</v>
      </c>
      <c r="AF36" s="35">
        <f>AF10*Para!$F12</f>
        <v>0</v>
      </c>
      <c r="AG36" s="35">
        <f>AG10*Para!$F12</f>
        <v>0</v>
      </c>
      <c r="AH36" s="35">
        <f>AH10*Para!$F12</f>
        <v>0</v>
      </c>
      <c r="AI36" s="35">
        <f>AI10*Para!$F12</f>
        <v>0</v>
      </c>
      <c r="AJ36" s="35">
        <f>AJ10*Para!$F12</f>
        <v>0</v>
      </c>
      <c r="AK36" s="35">
        <f>AK10*Para!$F12</f>
        <v>0</v>
      </c>
      <c r="AL36" s="35">
        <f>AL10*Para!$F12</f>
        <v>0</v>
      </c>
      <c r="AM36" s="35">
        <f>AM10*Para!$F12</f>
        <v>0</v>
      </c>
      <c r="AN36" s="35">
        <f>AN10*Para!$F12</f>
        <v>0</v>
      </c>
      <c r="AO36" s="35">
        <f>AO10*Para!$F12</f>
        <v>0</v>
      </c>
      <c r="AP36" s="35">
        <f>AP10*Para!$F12</f>
        <v>0</v>
      </c>
      <c r="AQ36" s="35">
        <f>AQ10*Para!$F12</f>
        <v>0</v>
      </c>
      <c r="AR36" s="35">
        <f>AR10*Para!$F12</f>
        <v>0</v>
      </c>
      <c r="AS36" s="35">
        <f>AS10*Para!$F12</f>
        <v>0</v>
      </c>
      <c r="AT36" s="35">
        <f>AT10*Para!$F12</f>
        <v>0</v>
      </c>
      <c r="AU36" s="35">
        <f>AU10*Para!$F12</f>
        <v>0</v>
      </c>
      <c r="AV36" s="35">
        <f>AV10*Para!$F12</f>
        <v>0</v>
      </c>
      <c r="AW36" s="35">
        <f>AW10*Para!$F12</f>
        <v>0</v>
      </c>
      <c r="AX36" s="35">
        <f>AX10*Para!$F12</f>
        <v>0</v>
      </c>
      <c r="AY36" s="35">
        <f>AY10*Para!$F12</f>
        <v>0</v>
      </c>
      <c r="AZ36" s="35">
        <f>AZ10*Para!$F12</f>
        <v>0</v>
      </c>
      <c r="BA36" s="35">
        <f>BA10*Para!$F12</f>
        <v>0</v>
      </c>
      <c r="BB36" s="35">
        <f>BB10*Para!$F12</f>
        <v>0</v>
      </c>
      <c r="BC36" s="35">
        <f>BC10*Para!$F12</f>
        <v>0</v>
      </c>
      <c r="BD36" s="35">
        <f>BD10*Para!$F12</f>
        <v>0</v>
      </c>
      <c r="BE36" s="35">
        <f>BE10*Para!$F12</f>
        <v>0</v>
      </c>
      <c r="BF36" s="35">
        <f>BF10*Para!$F12</f>
        <v>0</v>
      </c>
      <c r="BG36" s="35">
        <f>BG10*Para!$F12</f>
        <v>0</v>
      </c>
      <c r="BH36" s="35">
        <f>BH10*Para!$F12</f>
        <v>0</v>
      </c>
      <c r="BI36" s="35">
        <f>BI10*Para!$F12</f>
        <v>0</v>
      </c>
    </row>
    <row r="37" spans="1:61" x14ac:dyDescent="0.3">
      <c r="A37" s="9" t="str">
        <f t="shared" si="4"/>
        <v>Product 9</v>
      </c>
      <c r="B37" s="35">
        <f>B11*Para!$F13</f>
        <v>0</v>
      </c>
      <c r="C37" s="35">
        <f>C11*Para!$F13</f>
        <v>0</v>
      </c>
      <c r="D37" s="35">
        <f>D11*Para!$F13</f>
        <v>0</v>
      </c>
      <c r="E37" s="35">
        <f>E11*Para!$F13</f>
        <v>0</v>
      </c>
      <c r="F37" s="35">
        <f>F11*Para!$F13</f>
        <v>0</v>
      </c>
      <c r="G37" s="35">
        <f>G11*Para!$F13</f>
        <v>0</v>
      </c>
      <c r="H37" s="35">
        <f>H11*Para!$F13</f>
        <v>0</v>
      </c>
      <c r="I37" s="35">
        <f>I11*Para!$F13</f>
        <v>0</v>
      </c>
      <c r="J37" s="35">
        <f>J11*Para!$F13</f>
        <v>0</v>
      </c>
      <c r="K37" s="35">
        <f>K11*Para!$F13</f>
        <v>0</v>
      </c>
      <c r="L37" s="35">
        <f>L11*Para!$F13</f>
        <v>0</v>
      </c>
      <c r="M37" s="35">
        <f>M11*Para!$F13</f>
        <v>0</v>
      </c>
      <c r="N37" s="35">
        <f>N11*Para!$F13</f>
        <v>0</v>
      </c>
      <c r="O37" s="35">
        <f>O11*Para!$F13</f>
        <v>0</v>
      </c>
      <c r="P37" s="35">
        <f>P11*Para!$F13</f>
        <v>0</v>
      </c>
      <c r="Q37" s="35">
        <f>Q11*Para!$F13</f>
        <v>0</v>
      </c>
      <c r="R37" s="35">
        <f>R11*Para!$F13</f>
        <v>0</v>
      </c>
      <c r="S37" s="35">
        <f>S11*Para!$F13</f>
        <v>0</v>
      </c>
      <c r="T37" s="35">
        <f>T11*Para!$F13</f>
        <v>0</v>
      </c>
      <c r="U37" s="35">
        <f>U11*Para!$F13</f>
        <v>0</v>
      </c>
      <c r="V37" s="35">
        <f>V11*Para!$F13</f>
        <v>0</v>
      </c>
      <c r="W37" s="35">
        <f>W11*Para!$F13</f>
        <v>0</v>
      </c>
      <c r="X37" s="35">
        <f>X11*Para!$F13</f>
        <v>0</v>
      </c>
      <c r="Y37" s="35">
        <f>Y11*Para!$F13</f>
        <v>0</v>
      </c>
      <c r="Z37" s="35">
        <f>Z11*Para!$F13</f>
        <v>0</v>
      </c>
      <c r="AA37" s="35">
        <f>AA11*Para!$F13</f>
        <v>0</v>
      </c>
      <c r="AB37" s="35">
        <f>AB11*Para!$F13</f>
        <v>0</v>
      </c>
      <c r="AC37" s="35">
        <f>AC11*Para!$F13</f>
        <v>0</v>
      </c>
      <c r="AD37" s="35">
        <f>AD11*Para!$F13</f>
        <v>0</v>
      </c>
      <c r="AE37" s="35">
        <f>AE11*Para!$F13</f>
        <v>0</v>
      </c>
      <c r="AF37" s="35">
        <f>AF11*Para!$F13</f>
        <v>0</v>
      </c>
      <c r="AG37" s="35">
        <f>AG11*Para!$F13</f>
        <v>0</v>
      </c>
      <c r="AH37" s="35">
        <f>AH11*Para!$F13</f>
        <v>0</v>
      </c>
      <c r="AI37" s="35">
        <f>AI11*Para!$F13</f>
        <v>0</v>
      </c>
      <c r="AJ37" s="35">
        <f>AJ11*Para!$F13</f>
        <v>0</v>
      </c>
      <c r="AK37" s="35">
        <f>AK11*Para!$F13</f>
        <v>0</v>
      </c>
      <c r="AL37" s="35">
        <f>AL11*Para!$F13</f>
        <v>0</v>
      </c>
      <c r="AM37" s="35">
        <f>AM11*Para!$F13</f>
        <v>0</v>
      </c>
      <c r="AN37" s="35">
        <f>AN11*Para!$F13</f>
        <v>0</v>
      </c>
      <c r="AO37" s="35">
        <f>AO11*Para!$F13</f>
        <v>0</v>
      </c>
      <c r="AP37" s="35">
        <f>AP11*Para!$F13</f>
        <v>0</v>
      </c>
      <c r="AQ37" s="35">
        <f>AQ11*Para!$F13</f>
        <v>0</v>
      </c>
      <c r="AR37" s="35">
        <f>AR11*Para!$F13</f>
        <v>0</v>
      </c>
      <c r="AS37" s="35">
        <f>AS11*Para!$F13</f>
        <v>0</v>
      </c>
      <c r="AT37" s="35">
        <f>AT11*Para!$F13</f>
        <v>0</v>
      </c>
      <c r="AU37" s="35">
        <f>AU11*Para!$F13</f>
        <v>0</v>
      </c>
      <c r="AV37" s="35">
        <f>AV11*Para!$F13</f>
        <v>0</v>
      </c>
      <c r="AW37" s="35">
        <f>AW11*Para!$F13</f>
        <v>0</v>
      </c>
      <c r="AX37" s="35">
        <f>AX11*Para!$F13</f>
        <v>0</v>
      </c>
      <c r="AY37" s="35">
        <f>AY11*Para!$F13</f>
        <v>0</v>
      </c>
      <c r="AZ37" s="35">
        <f>AZ11*Para!$F13</f>
        <v>0</v>
      </c>
      <c r="BA37" s="35">
        <f>BA11*Para!$F13</f>
        <v>0</v>
      </c>
      <c r="BB37" s="35">
        <f>BB11*Para!$F13</f>
        <v>0</v>
      </c>
      <c r="BC37" s="35">
        <f>BC11*Para!$F13</f>
        <v>0</v>
      </c>
      <c r="BD37" s="35">
        <f>BD11*Para!$F13</f>
        <v>0</v>
      </c>
      <c r="BE37" s="35">
        <f>BE11*Para!$F13</f>
        <v>0</v>
      </c>
      <c r="BF37" s="35">
        <f>BF11*Para!$F13</f>
        <v>0</v>
      </c>
      <c r="BG37" s="35">
        <f>BG11*Para!$F13</f>
        <v>0</v>
      </c>
      <c r="BH37" s="35">
        <f>BH11*Para!$F13</f>
        <v>0</v>
      </c>
      <c r="BI37" s="35">
        <f>BI11*Para!$F13</f>
        <v>0</v>
      </c>
    </row>
    <row r="38" spans="1:61" x14ac:dyDescent="0.3">
      <c r="A38" s="9" t="str">
        <f t="shared" si="4"/>
        <v>Product 10</v>
      </c>
      <c r="B38" s="35">
        <f>B12*Para!$F14</f>
        <v>0</v>
      </c>
      <c r="C38" s="35">
        <f>C12*Para!$F14</f>
        <v>0</v>
      </c>
      <c r="D38" s="35">
        <f>D12*Para!$F14</f>
        <v>0</v>
      </c>
      <c r="E38" s="35">
        <f>E12*Para!$F14</f>
        <v>0</v>
      </c>
      <c r="F38" s="35">
        <f>F12*Para!$F14</f>
        <v>0</v>
      </c>
      <c r="G38" s="35">
        <f>G12*Para!$F14</f>
        <v>0</v>
      </c>
      <c r="H38" s="35">
        <f>H12*Para!$F14</f>
        <v>0</v>
      </c>
      <c r="I38" s="35">
        <f>I12*Para!$F14</f>
        <v>0</v>
      </c>
      <c r="J38" s="35">
        <f>J12*Para!$F14</f>
        <v>0</v>
      </c>
      <c r="K38" s="35">
        <f>K12*Para!$F14</f>
        <v>0</v>
      </c>
      <c r="L38" s="35">
        <f>L12*Para!$F14</f>
        <v>0</v>
      </c>
      <c r="M38" s="35">
        <f>M12*Para!$F14</f>
        <v>0</v>
      </c>
      <c r="N38" s="35">
        <f>N12*Para!$F14</f>
        <v>0</v>
      </c>
      <c r="O38" s="35">
        <f>O12*Para!$F14</f>
        <v>0</v>
      </c>
      <c r="P38" s="35">
        <f>P12*Para!$F14</f>
        <v>0</v>
      </c>
      <c r="Q38" s="35">
        <f>Q12*Para!$F14</f>
        <v>0</v>
      </c>
      <c r="R38" s="35">
        <f>R12*Para!$F14</f>
        <v>0</v>
      </c>
      <c r="S38" s="35">
        <f>S12*Para!$F14</f>
        <v>0</v>
      </c>
      <c r="T38" s="35">
        <f>T12*Para!$F14</f>
        <v>0</v>
      </c>
      <c r="U38" s="35">
        <f>U12*Para!$F14</f>
        <v>0</v>
      </c>
      <c r="V38" s="35">
        <f>V12*Para!$F14</f>
        <v>0</v>
      </c>
      <c r="W38" s="35">
        <f>W12*Para!$F14</f>
        <v>0</v>
      </c>
      <c r="X38" s="35">
        <f>X12*Para!$F14</f>
        <v>0</v>
      </c>
      <c r="Y38" s="35">
        <f>Y12*Para!$F14</f>
        <v>0</v>
      </c>
      <c r="Z38" s="35">
        <f>Z12*Para!$F14</f>
        <v>0</v>
      </c>
      <c r="AA38" s="35">
        <f>AA12*Para!$F14</f>
        <v>0</v>
      </c>
      <c r="AB38" s="35">
        <f>AB12*Para!$F14</f>
        <v>0</v>
      </c>
      <c r="AC38" s="35">
        <f>AC12*Para!$F14</f>
        <v>0</v>
      </c>
      <c r="AD38" s="35">
        <f>AD12*Para!$F14</f>
        <v>0</v>
      </c>
      <c r="AE38" s="35">
        <f>AE12*Para!$F14</f>
        <v>0</v>
      </c>
      <c r="AF38" s="35">
        <f>AF12*Para!$F14</f>
        <v>0</v>
      </c>
      <c r="AG38" s="35">
        <f>AG12*Para!$F14</f>
        <v>0</v>
      </c>
      <c r="AH38" s="35">
        <f>AH12*Para!$F14</f>
        <v>0</v>
      </c>
      <c r="AI38" s="35">
        <f>AI12*Para!$F14</f>
        <v>0</v>
      </c>
      <c r="AJ38" s="35">
        <f>AJ12*Para!$F14</f>
        <v>0</v>
      </c>
      <c r="AK38" s="35">
        <f>AK12*Para!$F14</f>
        <v>0</v>
      </c>
      <c r="AL38" s="35">
        <f>AL12*Para!$F14</f>
        <v>0</v>
      </c>
      <c r="AM38" s="35">
        <f>AM12*Para!$F14</f>
        <v>0</v>
      </c>
      <c r="AN38" s="35">
        <f>AN12*Para!$F14</f>
        <v>0</v>
      </c>
      <c r="AO38" s="35">
        <f>AO12*Para!$F14</f>
        <v>0</v>
      </c>
      <c r="AP38" s="35">
        <f>AP12*Para!$F14</f>
        <v>0</v>
      </c>
      <c r="AQ38" s="35">
        <f>AQ12*Para!$F14</f>
        <v>0</v>
      </c>
      <c r="AR38" s="35">
        <f>AR12*Para!$F14</f>
        <v>0</v>
      </c>
      <c r="AS38" s="35">
        <f>AS12*Para!$F14</f>
        <v>0</v>
      </c>
      <c r="AT38" s="35">
        <f>AT12*Para!$F14</f>
        <v>0</v>
      </c>
      <c r="AU38" s="35">
        <f>AU12*Para!$F14</f>
        <v>0</v>
      </c>
      <c r="AV38" s="35">
        <f>AV12*Para!$F14</f>
        <v>0</v>
      </c>
      <c r="AW38" s="35">
        <f>AW12*Para!$F14</f>
        <v>0</v>
      </c>
      <c r="AX38" s="35">
        <f>AX12*Para!$F14</f>
        <v>0</v>
      </c>
      <c r="AY38" s="35">
        <f>AY12*Para!$F14</f>
        <v>0</v>
      </c>
      <c r="AZ38" s="35">
        <f>AZ12*Para!$F14</f>
        <v>0</v>
      </c>
      <c r="BA38" s="35">
        <f>BA12*Para!$F14</f>
        <v>0</v>
      </c>
      <c r="BB38" s="35">
        <f>BB12*Para!$F14</f>
        <v>0</v>
      </c>
      <c r="BC38" s="35">
        <f>BC12*Para!$F14</f>
        <v>0</v>
      </c>
      <c r="BD38" s="35">
        <f>BD12*Para!$F14</f>
        <v>0</v>
      </c>
      <c r="BE38" s="35">
        <f>BE12*Para!$F14</f>
        <v>0</v>
      </c>
      <c r="BF38" s="35">
        <f>BF12*Para!$F14</f>
        <v>0</v>
      </c>
      <c r="BG38" s="35">
        <f>BG12*Para!$F14</f>
        <v>0</v>
      </c>
      <c r="BH38" s="35">
        <f>BH12*Para!$F14</f>
        <v>0</v>
      </c>
      <c r="BI38" s="35">
        <f>BI12*Para!$F14</f>
        <v>0</v>
      </c>
    </row>
    <row r="39" spans="1:61" ht="15" x14ac:dyDescent="0.25">
      <c r="A39" s="34"/>
      <c r="B39" s="34"/>
    </row>
    <row r="40" spans="1:61" x14ac:dyDescent="0.3">
      <c r="A40" s="1" t="s">
        <v>75</v>
      </c>
      <c r="B40" s="35">
        <f>SUM(B29:B38)</f>
        <v>100</v>
      </c>
      <c r="C40" s="35">
        <f t="shared" ref="C40:BI40" si="5">SUM(C29:C38)</f>
        <v>101</v>
      </c>
      <c r="D40" s="35">
        <f t="shared" si="5"/>
        <v>102.01</v>
      </c>
      <c r="E40" s="35">
        <f t="shared" si="5"/>
        <v>103.0301</v>
      </c>
      <c r="F40" s="35">
        <f t="shared" si="5"/>
        <v>104.060401</v>
      </c>
      <c r="G40" s="35">
        <f t="shared" si="5"/>
        <v>105.10100500999999</v>
      </c>
      <c r="H40" s="35">
        <f t="shared" si="5"/>
        <v>106.15201506010001</v>
      </c>
      <c r="I40" s="35">
        <f t="shared" si="5"/>
        <v>107.21353521070101</v>
      </c>
      <c r="J40" s="35">
        <f t="shared" si="5"/>
        <v>108.28567056280802</v>
      </c>
      <c r="K40" s="35">
        <f t="shared" si="5"/>
        <v>109.3685272684361</v>
      </c>
      <c r="L40" s="35">
        <f t="shared" si="5"/>
        <v>110.46221254112046</v>
      </c>
      <c r="M40" s="35">
        <f t="shared" si="5"/>
        <v>111.56683466653166</v>
      </c>
      <c r="N40" s="35">
        <f t="shared" si="5"/>
        <v>112.68250301319698</v>
      </c>
      <c r="O40" s="35">
        <f t="shared" si="5"/>
        <v>113.80932804332895</v>
      </c>
      <c r="P40" s="35">
        <f t="shared" si="5"/>
        <v>114.94742132376224</v>
      </c>
      <c r="Q40" s="35">
        <f t="shared" si="5"/>
        <v>116.09689553699987</v>
      </c>
      <c r="R40" s="35">
        <f t="shared" si="5"/>
        <v>117.25786449236986</v>
      </c>
      <c r="S40" s="35">
        <f t="shared" si="5"/>
        <v>118.43044313729357</v>
      </c>
      <c r="T40" s="35">
        <f t="shared" si="5"/>
        <v>119.6147475686665</v>
      </c>
      <c r="U40" s="35">
        <f t="shared" si="5"/>
        <v>120.81089504435317</v>
      </c>
      <c r="V40" s="35">
        <f t="shared" si="5"/>
        <v>122.01900399479671</v>
      </c>
      <c r="W40" s="35">
        <f t="shared" si="5"/>
        <v>123.23919403474468</v>
      </c>
      <c r="X40" s="35">
        <f t="shared" si="5"/>
        <v>124.47158597509214</v>
      </c>
      <c r="Y40" s="35">
        <f t="shared" si="5"/>
        <v>125.71630183484305</v>
      </c>
      <c r="Z40" s="35">
        <f t="shared" si="5"/>
        <v>126.9734648531915</v>
      </c>
      <c r="AA40" s="35">
        <f t="shared" si="5"/>
        <v>128.24319950172341</v>
      </c>
      <c r="AB40" s="35">
        <f t="shared" si="5"/>
        <v>129.52563149674066</v>
      </c>
      <c r="AC40" s="35">
        <f t="shared" si="5"/>
        <v>130.82088781170805</v>
      </c>
      <c r="AD40" s="35">
        <f t="shared" si="5"/>
        <v>132.12909668982513</v>
      </c>
      <c r="AE40" s="35">
        <f t="shared" si="5"/>
        <v>133.45038765672339</v>
      </c>
      <c r="AF40" s="35">
        <f t="shared" si="5"/>
        <v>134.78489153329062</v>
      </c>
      <c r="AG40" s="35">
        <f t="shared" si="5"/>
        <v>136.13274044862354</v>
      </c>
      <c r="AH40" s="35">
        <f t="shared" si="5"/>
        <v>137.49406785310978</v>
      </c>
      <c r="AI40" s="35">
        <f t="shared" si="5"/>
        <v>138.86900853164087</v>
      </c>
      <c r="AJ40" s="35">
        <f t="shared" si="5"/>
        <v>140.25769861695727</v>
      </c>
      <c r="AK40" s="35">
        <f t="shared" si="5"/>
        <v>141.66027560312688</v>
      </c>
      <c r="AL40" s="35">
        <f t="shared" si="5"/>
        <v>143.07687835915814</v>
      </c>
      <c r="AM40" s="35">
        <f t="shared" si="5"/>
        <v>144.50764714274973</v>
      </c>
      <c r="AN40" s="35">
        <f t="shared" si="5"/>
        <v>145.95272361417722</v>
      </c>
      <c r="AO40" s="35">
        <f t="shared" si="5"/>
        <v>147.412250850319</v>
      </c>
      <c r="AP40" s="35">
        <f t="shared" si="5"/>
        <v>148.8863733588222</v>
      </c>
      <c r="AQ40" s="35">
        <f t="shared" si="5"/>
        <v>150.3752370924104</v>
      </c>
      <c r="AR40" s="35">
        <f t="shared" si="5"/>
        <v>151.87898946333451</v>
      </c>
      <c r="AS40" s="35">
        <f t="shared" si="5"/>
        <v>153.39777935796786</v>
      </c>
      <c r="AT40" s="35">
        <f t="shared" si="5"/>
        <v>154.93175715154754</v>
      </c>
      <c r="AU40" s="35">
        <f t="shared" si="5"/>
        <v>156.48107472306302</v>
      </c>
      <c r="AV40" s="35">
        <f t="shared" si="5"/>
        <v>158.04588547029365</v>
      </c>
      <c r="AW40" s="35">
        <f t="shared" si="5"/>
        <v>159.62634432499658</v>
      </c>
      <c r="AX40" s="35">
        <f t="shared" si="5"/>
        <v>161.22260776824658</v>
      </c>
      <c r="AY40" s="35">
        <f t="shared" si="5"/>
        <v>162.83483384592901</v>
      </c>
      <c r="AZ40" s="35">
        <f t="shared" si="5"/>
        <v>164.4631821843883</v>
      </c>
      <c r="BA40" s="35">
        <f t="shared" si="5"/>
        <v>166.10781400623216</v>
      </c>
      <c r="BB40" s="35">
        <f t="shared" si="5"/>
        <v>167.76889214629449</v>
      </c>
      <c r="BC40" s="35">
        <f t="shared" si="5"/>
        <v>169.44658106775745</v>
      </c>
      <c r="BD40" s="35">
        <f t="shared" si="5"/>
        <v>171.14104687843502</v>
      </c>
      <c r="BE40" s="35">
        <f t="shared" si="5"/>
        <v>172.85245734721937</v>
      </c>
      <c r="BF40" s="35">
        <f t="shared" si="5"/>
        <v>174.58098192069156</v>
      </c>
      <c r="BG40" s="35">
        <f t="shared" si="5"/>
        <v>176.32679173989845</v>
      </c>
      <c r="BH40" s="35">
        <f t="shared" si="5"/>
        <v>178.09005965729745</v>
      </c>
      <c r="BI40" s="35">
        <f t="shared" si="5"/>
        <v>179.87096025387044</v>
      </c>
    </row>
    <row r="42" spans="1:61" x14ac:dyDescent="0.3">
      <c r="A42" s="1" t="s">
        <v>12</v>
      </c>
    </row>
    <row r="43" spans="1:61" x14ac:dyDescent="0.3">
      <c r="A43" s="9" t="str">
        <f>A3</f>
        <v>Product 1</v>
      </c>
      <c r="B43" s="35">
        <f>B3*Para!$H5</f>
        <v>40</v>
      </c>
      <c r="C43" s="35">
        <f>C3*Para!$H5</f>
        <v>40.4</v>
      </c>
      <c r="D43" s="35">
        <f>D3*Para!$H5</f>
        <v>40.804000000000002</v>
      </c>
      <c r="E43" s="35">
        <f>E3*Para!$H5</f>
        <v>41.212040000000002</v>
      </c>
      <c r="F43" s="35">
        <f>F3*Para!$H5</f>
        <v>41.624160400000001</v>
      </c>
      <c r="G43" s="35">
        <f>G3*Para!$H5</f>
        <v>42.040402004000001</v>
      </c>
      <c r="H43" s="35">
        <f>H3*Para!$H5</f>
        <v>42.460806024040004</v>
      </c>
      <c r="I43" s="35">
        <f>I3*Para!$H5</f>
        <v>42.885414084280406</v>
      </c>
      <c r="J43" s="35">
        <f>J3*Para!$H5</f>
        <v>43.314268225123207</v>
      </c>
      <c r="K43" s="35">
        <f>K3*Para!$H5</f>
        <v>43.747410907374437</v>
      </c>
      <c r="L43" s="35">
        <f>L3*Para!$H5</f>
        <v>44.184885016448185</v>
      </c>
      <c r="M43" s="35">
        <f>M3*Para!$H5</f>
        <v>44.626733866612668</v>
      </c>
      <c r="N43" s="35">
        <f>N3*Para!$H5</f>
        <v>45.073001205278793</v>
      </c>
      <c r="O43" s="35">
        <f>O3*Para!$H5</f>
        <v>45.52373121733158</v>
      </c>
      <c r="P43" s="35">
        <f>P3*Para!$H5</f>
        <v>45.978968529504897</v>
      </c>
      <c r="Q43" s="35">
        <f>Q3*Para!$H5</f>
        <v>46.438758214799947</v>
      </c>
      <c r="R43" s="35">
        <f>R3*Para!$H5</f>
        <v>46.903145796947946</v>
      </c>
      <c r="S43" s="35">
        <f>S3*Para!$H5</f>
        <v>47.372177254917425</v>
      </c>
      <c r="T43" s="35">
        <f>T3*Para!$H5</f>
        <v>47.845899027466601</v>
      </c>
      <c r="U43" s="35">
        <f>U3*Para!$H5</f>
        <v>48.324358017741268</v>
      </c>
      <c r="V43" s="35">
        <f>V3*Para!$H5</f>
        <v>48.807601597918683</v>
      </c>
      <c r="W43" s="35">
        <f>W3*Para!$H5</f>
        <v>49.295677613897873</v>
      </c>
      <c r="X43" s="35">
        <f>X3*Para!$H5</f>
        <v>49.788634390036854</v>
      </c>
      <c r="Y43" s="35">
        <f>Y3*Para!$H5</f>
        <v>50.286520733937223</v>
      </c>
      <c r="Z43" s="35">
        <f>Z3*Para!$H5</f>
        <v>50.789385941276599</v>
      </c>
      <c r="AA43" s="35">
        <f>AA3*Para!$H5</f>
        <v>51.297279800689367</v>
      </c>
      <c r="AB43" s="35">
        <f>AB3*Para!$H5</f>
        <v>51.810252598696259</v>
      </c>
      <c r="AC43" s="35">
        <f>AC3*Para!$H5</f>
        <v>52.32835512468322</v>
      </c>
      <c r="AD43" s="35">
        <f>AD3*Para!$H5</f>
        <v>52.851638675930054</v>
      </c>
      <c r="AE43" s="35">
        <f>AE3*Para!$H5</f>
        <v>53.380155062689354</v>
      </c>
      <c r="AF43" s="35">
        <f>AF3*Para!$H5</f>
        <v>53.913956613316252</v>
      </c>
      <c r="AG43" s="35">
        <f>AG3*Para!$H5</f>
        <v>54.453096179449417</v>
      </c>
      <c r="AH43" s="35">
        <f>AH3*Para!$H5</f>
        <v>54.99762714124391</v>
      </c>
      <c r="AI43" s="35">
        <f>AI3*Para!$H5</f>
        <v>55.54760341265635</v>
      </c>
      <c r="AJ43" s="35">
        <f>AJ3*Para!$H5</f>
        <v>56.103079446782914</v>
      </c>
      <c r="AK43" s="35">
        <f>AK3*Para!$H5</f>
        <v>56.664110241250746</v>
      </c>
      <c r="AL43" s="35">
        <f>AL3*Para!$H5</f>
        <v>57.230751343663258</v>
      </c>
      <c r="AM43" s="35">
        <f>AM3*Para!$H5</f>
        <v>57.803058857099892</v>
      </c>
      <c r="AN43" s="35">
        <f>AN3*Para!$H5</f>
        <v>58.381089445670888</v>
      </c>
      <c r="AO43" s="35">
        <f>AO3*Para!$H5</f>
        <v>58.964900340127599</v>
      </c>
      <c r="AP43" s="35">
        <f>AP3*Para!$H5</f>
        <v>59.554549343528876</v>
      </c>
      <c r="AQ43" s="35">
        <f>AQ3*Para!$H5</f>
        <v>60.150094836964165</v>
      </c>
      <c r="AR43" s="35">
        <f>AR3*Para!$H5</f>
        <v>60.751595785333805</v>
      </c>
      <c r="AS43" s="35">
        <f>AS3*Para!$H5</f>
        <v>61.359111743187142</v>
      </c>
      <c r="AT43" s="35">
        <f>AT3*Para!$H5</f>
        <v>61.972702860619016</v>
      </c>
      <c r="AU43" s="35">
        <f>AU3*Para!$H5</f>
        <v>62.592429889225208</v>
      </c>
      <c r="AV43" s="35">
        <f>AV3*Para!$H5</f>
        <v>63.218354188117459</v>
      </c>
      <c r="AW43" s="35">
        <f>AW3*Para!$H5</f>
        <v>63.850537729998635</v>
      </c>
      <c r="AX43" s="35">
        <f>AX3*Para!$H5</f>
        <v>64.489043107298627</v>
      </c>
      <c r="AY43" s="35">
        <f>AY3*Para!$H5</f>
        <v>65.133933538371608</v>
      </c>
      <c r="AZ43" s="35">
        <f>AZ3*Para!$H5</f>
        <v>65.785272873755318</v>
      </c>
      <c r="BA43" s="35">
        <f>BA3*Para!$H5</f>
        <v>66.44312560249287</v>
      </c>
      <c r="BB43" s="35">
        <f>BB3*Para!$H5</f>
        <v>67.107556858517796</v>
      </c>
      <c r="BC43" s="35">
        <f>BC3*Para!$H5</f>
        <v>67.778632427102977</v>
      </c>
      <c r="BD43" s="35">
        <f>BD3*Para!$H5</f>
        <v>68.456418751374002</v>
      </c>
      <c r="BE43" s="35">
        <f>BE3*Para!$H5</f>
        <v>69.140982938887745</v>
      </c>
      <c r="BF43" s="35">
        <f>BF3*Para!$H5</f>
        <v>69.83239276827662</v>
      </c>
      <c r="BG43" s="35">
        <f>BG3*Para!$H5</f>
        <v>70.530716695959384</v>
      </c>
      <c r="BH43" s="35">
        <f>BH3*Para!$H5</f>
        <v>71.236023862918984</v>
      </c>
      <c r="BI43" s="35">
        <f>BI3*Para!$H5</f>
        <v>71.948384101548172</v>
      </c>
    </row>
    <row r="44" spans="1:61" x14ac:dyDescent="0.3">
      <c r="A44" s="9" t="str">
        <f t="shared" ref="A44:A52" si="6">A4</f>
        <v>Product 2</v>
      </c>
      <c r="B44" s="35">
        <f>B4*Para!$H6</f>
        <v>0</v>
      </c>
      <c r="C44" s="35">
        <f>C4*Para!$H6</f>
        <v>0</v>
      </c>
      <c r="D44" s="35">
        <f>D4*Para!$H6</f>
        <v>0</v>
      </c>
      <c r="E44" s="35">
        <f>E4*Para!$H6</f>
        <v>0</v>
      </c>
      <c r="F44" s="35">
        <f>F4*Para!$H6</f>
        <v>0</v>
      </c>
      <c r="G44" s="35">
        <f>G4*Para!$H6</f>
        <v>0</v>
      </c>
      <c r="H44" s="35">
        <f>H4*Para!$H6</f>
        <v>0</v>
      </c>
      <c r="I44" s="35">
        <f>I4*Para!$H6</f>
        <v>0</v>
      </c>
      <c r="J44" s="35">
        <f>J4*Para!$H6</f>
        <v>0</v>
      </c>
      <c r="K44" s="35">
        <f>K4*Para!$H6</f>
        <v>0</v>
      </c>
      <c r="L44" s="35">
        <f>L4*Para!$H6</f>
        <v>0</v>
      </c>
      <c r="M44" s="35">
        <f>M4*Para!$H6</f>
        <v>0</v>
      </c>
      <c r="N44" s="35">
        <f>N4*Para!$H6</f>
        <v>0</v>
      </c>
      <c r="O44" s="35">
        <f>O4*Para!$H6</f>
        <v>0</v>
      </c>
      <c r="P44" s="35">
        <f>P4*Para!$H6</f>
        <v>0</v>
      </c>
      <c r="Q44" s="35">
        <f>Q4*Para!$H6</f>
        <v>0</v>
      </c>
      <c r="R44" s="35">
        <f>R4*Para!$H6</f>
        <v>0</v>
      </c>
      <c r="S44" s="35">
        <f>S4*Para!$H6</f>
        <v>0</v>
      </c>
      <c r="T44" s="35">
        <f>T4*Para!$H6</f>
        <v>0</v>
      </c>
      <c r="U44" s="35">
        <f>U4*Para!$H6</f>
        <v>0</v>
      </c>
      <c r="V44" s="35">
        <f>V4*Para!$H6</f>
        <v>0</v>
      </c>
      <c r="W44" s="35">
        <f>W4*Para!$H6</f>
        <v>0</v>
      </c>
      <c r="X44" s="35">
        <f>X4*Para!$H6</f>
        <v>0</v>
      </c>
      <c r="Y44" s="35">
        <f>Y4*Para!$H6</f>
        <v>0</v>
      </c>
      <c r="Z44" s="35">
        <f>Z4*Para!$H6</f>
        <v>0</v>
      </c>
      <c r="AA44" s="35">
        <f>AA4*Para!$H6</f>
        <v>0</v>
      </c>
      <c r="AB44" s="35">
        <f>AB4*Para!$H6</f>
        <v>0</v>
      </c>
      <c r="AC44" s="35">
        <f>AC4*Para!$H6</f>
        <v>0</v>
      </c>
      <c r="AD44" s="35">
        <f>AD4*Para!$H6</f>
        <v>0</v>
      </c>
      <c r="AE44" s="35">
        <f>AE4*Para!$H6</f>
        <v>0</v>
      </c>
      <c r="AF44" s="35">
        <f>AF4*Para!$H6</f>
        <v>0</v>
      </c>
      <c r="AG44" s="35">
        <f>AG4*Para!$H6</f>
        <v>0</v>
      </c>
      <c r="AH44" s="35">
        <f>AH4*Para!$H6</f>
        <v>0</v>
      </c>
      <c r="AI44" s="35">
        <f>AI4*Para!$H6</f>
        <v>0</v>
      </c>
      <c r="AJ44" s="35">
        <f>AJ4*Para!$H6</f>
        <v>0</v>
      </c>
      <c r="AK44" s="35">
        <f>AK4*Para!$H6</f>
        <v>0</v>
      </c>
      <c r="AL44" s="35">
        <f>AL4*Para!$H6</f>
        <v>0</v>
      </c>
      <c r="AM44" s="35">
        <f>AM4*Para!$H6</f>
        <v>0</v>
      </c>
      <c r="AN44" s="35">
        <f>AN4*Para!$H6</f>
        <v>0</v>
      </c>
      <c r="AO44" s="35">
        <f>AO4*Para!$H6</f>
        <v>0</v>
      </c>
      <c r="AP44" s="35">
        <f>AP4*Para!$H6</f>
        <v>0</v>
      </c>
      <c r="AQ44" s="35">
        <f>AQ4*Para!$H6</f>
        <v>0</v>
      </c>
      <c r="AR44" s="35">
        <f>AR4*Para!$H6</f>
        <v>0</v>
      </c>
      <c r="AS44" s="35">
        <f>AS4*Para!$H6</f>
        <v>0</v>
      </c>
      <c r="AT44" s="35">
        <f>AT4*Para!$H6</f>
        <v>0</v>
      </c>
      <c r="AU44" s="35">
        <f>AU4*Para!$H6</f>
        <v>0</v>
      </c>
      <c r="AV44" s="35">
        <f>AV4*Para!$H6</f>
        <v>0</v>
      </c>
      <c r="AW44" s="35">
        <f>AW4*Para!$H6</f>
        <v>0</v>
      </c>
      <c r="AX44" s="35">
        <f>AX4*Para!$H6</f>
        <v>0</v>
      </c>
      <c r="AY44" s="35">
        <f>AY4*Para!$H6</f>
        <v>0</v>
      </c>
      <c r="AZ44" s="35">
        <f>AZ4*Para!$H6</f>
        <v>0</v>
      </c>
      <c r="BA44" s="35">
        <f>BA4*Para!$H6</f>
        <v>0</v>
      </c>
      <c r="BB44" s="35">
        <f>BB4*Para!$H6</f>
        <v>0</v>
      </c>
      <c r="BC44" s="35">
        <f>BC4*Para!$H6</f>
        <v>0</v>
      </c>
      <c r="BD44" s="35">
        <f>BD4*Para!$H6</f>
        <v>0</v>
      </c>
      <c r="BE44" s="35">
        <f>BE4*Para!$H6</f>
        <v>0</v>
      </c>
      <c r="BF44" s="35">
        <f>BF4*Para!$H6</f>
        <v>0</v>
      </c>
      <c r="BG44" s="35">
        <f>BG4*Para!$H6</f>
        <v>0</v>
      </c>
      <c r="BH44" s="35">
        <f>BH4*Para!$H6</f>
        <v>0</v>
      </c>
      <c r="BI44" s="35">
        <f>BI4*Para!$H6</f>
        <v>0</v>
      </c>
    </row>
    <row r="45" spans="1:61" x14ac:dyDescent="0.3">
      <c r="A45" s="9" t="str">
        <f t="shared" si="6"/>
        <v>Product 3</v>
      </c>
      <c r="B45" s="35">
        <f>B5*Para!$H7</f>
        <v>0</v>
      </c>
      <c r="C45" s="35">
        <f>C5*Para!$H7</f>
        <v>0</v>
      </c>
      <c r="D45" s="35">
        <f>D5*Para!$H7</f>
        <v>0</v>
      </c>
      <c r="E45" s="35">
        <f>E5*Para!$H7</f>
        <v>0</v>
      </c>
      <c r="F45" s="35">
        <f>F5*Para!$H7</f>
        <v>0</v>
      </c>
      <c r="G45" s="35">
        <f>G5*Para!$H7</f>
        <v>0</v>
      </c>
      <c r="H45" s="35">
        <f>H5*Para!$H7</f>
        <v>0</v>
      </c>
      <c r="I45" s="35">
        <f>I5*Para!$H7</f>
        <v>0</v>
      </c>
      <c r="J45" s="35">
        <f>J5*Para!$H7</f>
        <v>0</v>
      </c>
      <c r="K45" s="35">
        <f>K5*Para!$H7</f>
        <v>0</v>
      </c>
      <c r="L45" s="35">
        <f>L5*Para!$H7</f>
        <v>0</v>
      </c>
      <c r="M45" s="35">
        <f>M5*Para!$H7</f>
        <v>0</v>
      </c>
      <c r="N45" s="35">
        <f>N5*Para!$H7</f>
        <v>0</v>
      </c>
      <c r="O45" s="35">
        <f>O5*Para!$H7</f>
        <v>0</v>
      </c>
      <c r="P45" s="35">
        <f>P5*Para!$H7</f>
        <v>0</v>
      </c>
      <c r="Q45" s="35">
        <f>Q5*Para!$H7</f>
        <v>0</v>
      </c>
      <c r="R45" s="35">
        <f>R5*Para!$H7</f>
        <v>0</v>
      </c>
      <c r="S45" s="35">
        <f>S5*Para!$H7</f>
        <v>0</v>
      </c>
      <c r="T45" s="35">
        <f>T5*Para!$H7</f>
        <v>0</v>
      </c>
      <c r="U45" s="35">
        <f>U5*Para!$H7</f>
        <v>0</v>
      </c>
      <c r="V45" s="35">
        <f>V5*Para!$H7</f>
        <v>0</v>
      </c>
      <c r="W45" s="35">
        <f>W5*Para!$H7</f>
        <v>0</v>
      </c>
      <c r="X45" s="35">
        <f>X5*Para!$H7</f>
        <v>0</v>
      </c>
      <c r="Y45" s="35">
        <f>Y5*Para!$H7</f>
        <v>0</v>
      </c>
      <c r="Z45" s="35">
        <f>Z5*Para!$H7</f>
        <v>0</v>
      </c>
      <c r="AA45" s="35">
        <f>AA5*Para!$H7</f>
        <v>0</v>
      </c>
      <c r="AB45" s="35">
        <f>AB5*Para!$H7</f>
        <v>0</v>
      </c>
      <c r="AC45" s="35">
        <f>AC5*Para!$H7</f>
        <v>0</v>
      </c>
      <c r="AD45" s="35">
        <f>AD5*Para!$H7</f>
        <v>0</v>
      </c>
      <c r="AE45" s="35">
        <f>AE5*Para!$H7</f>
        <v>0</v>
      </c>
      <c r="AF45" s="35">
        <f>AF5*Para!$H7</f>
        <v>0</v>
      </c>
      <c r="AG45" s="35">
        <f>AG5*Para!$H7</f>
        <v>0</v>
      </c>
      <c r="AH45" s="35">
        <f>AH5*Para!$H7</f>
        <v>0</v>
      </c>
      <c r="AI45" s="35">
        <f>AI5*Para!$H7</f>
        <v>0</v>
      </c>
      <c r="AJ45" s="35">
        <f>AJ5*Para!$H7</f>
        <v>0</v>
      </c>
      <c r="AK45" s="35">
        <f>AK5*Para!$H7</f>
        <v>0</v>
      </c>
      <c r="AL45" s="35">
        <f>AL5*Para!$H7</f>
        <v>0</v>
      </c>
      <c r="AM45" s="35">
        <f>AM5*Para!$H7</f>
        <v>0</v>
      </c>
      <c r="AN45" s="35">
        <f>AN5*Para!$H7</f>
        <v>0</v>
      </c>
      <c r="AO45" s="35">
        <f>AO5*Para!$H7</f>
        <v>0</v>
      </c>
      <c r="AP45" s="35">
        <f>AP5*Para!$H7</f>
        <v>0</v>
      </c>
      <c r="AQ45" s="35">
        <f>AQ5*Para!$H7</f>
        <v>0</v>
      </c>
      <c r="AR45" s="35">
        <f>AR5*Para!$H7</f>
        <v>0</v>
      </c>
      <c r="AS45" s="35">
        <f>AS5*Para!$H7</f>
        <v>0</v>
      </c>
      <c r="AT45" s="35">
        <f>AT5*Para!$H7</f>
        <v>0</v>
      </c>
      <c r="AU45" s="35">
        <f>AU5*Para!$H7</f>
        <v>0</v>
      </c>
      <c r="AV45" s="35">
        <f>AV5*Para!$H7</f>
        <v>0</v>
      </c>
      <c r="AW45" s="35">
        <f>AW5*Para!$H7</f>
        <v>0</v>
      </c>
      <c r="AX45" s="35">
        <f>AX5*Para!$H7</f>
        <v>0</v>
      </c>
      <c r="AY45" s="35">
        <f>AY5*Para!$H7</f>
        <v>0</v>
      </c>
      <c r="AZ45" s="35">
        <f>AZ5*Para!$H7</f>
        <v>0</v>
      </c>
      <c r="BA45" s="35">
        <f>BA5*Para!$H7</f>
        <v>0</v>
      </c>
      <c r="BB45" s="35">
        <f>BB5*Para!$H7</f>
        <v>0</v>
      </c>
      <c r="BC45" s="35">
        <f>BC5*Para!$H7</f>
        <v>0</v>
      </c>
      <c r="BD45" s="35">
        <f>BD5*Para!$H7</f>
        <v>0</v>
      </c>
      <c r="BE45" s="35">
        <f>BE5*Para!$H7</f>
        <v>0</v>
      </c>
      <c r="BF45" s="35">
        <f>BF5*Para!$H7</f>
        <v>0</v>
      </c>
      <c r="BG45" s="35">
        <f>BG5*Para!$H7</f>
        <v>0</v>
      </c>
      <c r="BH45" s="35">
        <f>BH5*Para!$H7</f>
        <v>0</v>
      </c>
      <c r="BI45" s="35">
        <f>BI5*Para!$H7</f>
        <v>0</v>
      </c>
    </row>
    <row r="46" spans="1:61" x14ac:dyDescent="0.3">
      <c r="A46" s="9" t="str">
        <f t="shared" si="6"/>
        <v>Product 4</v>
      </c>
      <c r="B46" s="35">
        <f>B6*Para!$H8</f>
        <v>0</v>
      </c>
      <c r="C46" s="35">
        <f>C6*Para!$H8</f>
        <v>0</v>
      </c>
      <c r="D46" s="35">
        <f>D6*Para!$H8</f>
        <v>0</v>
      </c>
      <c r="E46" s="35">
        <f>E6*Para!$H8</f>
        <v>0</v>
      </c>
      <c r="F46" s="35">
        <f>F6*Para!$H8</f>
        <v>0</v>
      </c>
      <c r="G46" s="35">
        <f>G6*Para!$H8</f>
        <v>0</v>
      </c>
      <c r="H46" s="35">
        <f>H6*Para!$H8</f>
        <v>0</v>
      </c>
      <c r="I46" s="35">
        <f>I6*Para!$H8</f>
        <v>0</v>
      </c>
      <c r="J46" s="35">
        <f>J6*Para!$H8</f>
        <v>0</v>
      </c>
      <c r="K46" s="35">
        <f>K6*Para!$H8</f>
        <v>0</v>
      </c>
      <c r="L46" s="35">
        <f>L6*Para!$H8</f>
        <v>0</v>
      </c>
      <c r="M46" s="35">
        <f>M6*Para!$H8</f>
        <v>0</v>
      </c>
      <c r="N46" s="35">
        <f>N6*Para!$H8</f>
        <v>0</v>
      </c>
      <c r="O46" s="35">
        <f>O6*Para!$H8</f>
        <v>0</v>
      </c>
      <c r="P46" s="35">
        <f>P6*Para!$H8</f>
        <v>0</v>
      </c>
      <c r="Q46" s="35">
        <f>Q6*Para!$H8</f>
        <v>0</v>
      </c>
      <c r="R46" s="35">
        <f>R6*Para!$H8</f>
        <v>0</v>
      </c>
      <c r="S46" s="35">
        <f>S6*Para!$H8</f>
        <v>0</v>
      </c>
      <c r="T46" s="35">
        <f>T6*Para!$H8</f>
        <v>0</v>
      </c>
      <c r="U46" s="35">
        <f>U6*Para!$H8</f>
        <v>0</v>
      </c>
      <c r="V46" s="35">
        <f>V6*Para!$H8</f>
        <v>0</v>
      </c>
      <c r="W46" s="35">
        <f>W6*Para!$H8</f>
        <v>0</v>
      </c>
      <c r="X46" s="35">
        <f>X6*Para!$H8</f>
        <v>0</v>
      </c>
      <c r="Y46" s="35">
        <f>Y6*Para!$H8</f>
        <v>0</v>
      </c>
      <c r="Z46" s="35">
        <f>Z6*Para!$H8</f>
        <v>0</v>
      </c>
      <c r="AA46" s="35">
        <f>AA6*Para!$H8</f>
        <v>0</v>
      </c>
      <c r="AB46" s="35">
        <f>AB6*Para!$H8</f>
        <v>0</v>
      </c>
      <c r="AC46" s="35">
        <f>AC6*Para!$H8</f>
        <v>0</v>
      </c>
      <c r="AD46" s="35">
        <f>AD6*Para!$H8</f>
        <v>0</v>
      </c>
      <c r="AE46" s="35">
        <f>AE6*Para!$H8</f>
        <v>0</v>
      </c>
      <c r="AF46" s="35">
        <f>AF6*Para!$H8</f>
        <v>0</v>
      </c>
      <c r="AG46" s="35">
        <f>AG6*Para!$H8</f>
        <v>0</v>
      </c>
      <c r="AH46" s="35">
        <f>AH6*Para!$H8</f>
        <v>0</v>
      </c>
      <c r="AI46" s="35">
        <f>AI6*Para!$H8</f>
        <v>0</v>
      </c>
      <c r="AJ46" s="35">
        <f>AJ6*Para!$H8</f>
        <v>0</v>
      </c>
      <c r="AK46" s="35">
        <f>AK6*Para!$H8</f>
        <v>0</v>
      </c>
      <c r="AL46" s="35">
        <f>AL6*Para!$H8</f>
        <v>0</v>
      </c>
      <c r="AM46" s="35">
        <f>AM6*Para!$H8</f>
        <v>0</v>
      </c>
      <c r="AN46" s="35">
        <f>AN6*Para!$H8</f>
        <v>0</v>
      </c>
      <c r="AO46" s="35">
        <f>AO6*Para!$H8</f>
        <v>0</v>
      </c>
      <c r="AP46" s="35">
        <f>AP6*Para!$H8</f>
        <v>0</v>
      </c>
      <c r="AQ46" s="35">
        <f>AQ6*Para!$H8</f>
        <v>0</v>
      </c>
      <c r="AR46" s="35">
        <f>AR6*Para!$H8</f>
        <v>0</v>
      </c>
      <c r="AS46" s="35">
        <f>AS6*Para!$H8</f>
        <v>0</v>
      </c>
      <c r="AT46" s="35">
        <f>AT6*Para!$H8</f>
        <v>0</v>
      </c>
      <c r="AU46" s="35">
        <f>AU6*Para!$H8</f>
        <v>0</v>
      </c>
      <c r="AV46" s="35">
        <f>AV6*Para!$H8</f>
        <v>0</v>
      </c>
      <c r="AW46" s="35">
        <f>AW6*Para!$H8</f>
        <v>0</v>
      </c>
      <c r="AX46" s="35">
        <f>AX6*Para!$H8</f>
        <v>0</v>
      </c>
      <c r="AY46" s="35">
        <f>AY6*Para!$H8</f>
        <v>0</v>
      </c>
      <c r="AZ46" s="35">
        <f>AZ6*Para!$H8</f>
        <v>0</v>
      </c>
      <c r="BA46" s="35">
        <f>BA6*Para!$H8</f>
        <v>0</v>
      </c>
      <c r="BB46" s="35">
        <f>BB6*Para!$H8</f>
        <v>0</v>
      </c>
      <c r="BC46" s="35">
        <f>BC6*Para!$H8</f>
        <v>0</v>
      </c>
      <c r="BD46" s="35">
        <f>BD6*Para!$H8</f>
        <v>0</v>
      </c>
      <c r="BE46" s="35">
        <f>BE6*Para!$H8</f>
        <v>0</v>
      </c>
      <c r="BF46" s="35">
        <f>BF6*Para!$H8</f>
        <v>0</v>
      </c>
      <c r="BG46" s="35">
        <f>BG6*Para!$H8</f>
        <v>0</v>
      </c>
      <c r="BH46" s="35">
        <f>BH6*Para!$H8</f>
        <v>0</v>
      </c>
      <c r="BI46" s="35">
        <f>BI6*Para!$H8</f>
        <v>0</v>
      </c>
    </row>
    <row r="47" spans="1:61" x14ac:dyDescent="0.3">
      <c r="A47" s="9" t="str">
        <f t="shared" si="6"/>
        <v>Product 5</v>
      </c>
      <c r="B47" s="35">
        <f>B7*Para!$H9</f>
        <v>0</v>
      </c>
      <c r="C47" s="35">
        <f>C7*Para!$H9</f>
        <v>0</v>
      </c>
      <c r="D47" s="35">
        <f>D7*Para!$H9</f>
        <v>0</v>
      </c>
      <c r="E47" s="35">
        <f>E7*Para!$H9</f>
        <v>0</v>
      </c>
      <c r="F47" s="35">
        <f>F7*Para!$H9</f>
        <v>0</v>
      </c>
      <c r="G47" s="35">
        <f>G7*Para!$H9</f>
        <v>0</v>
      </c>
      <c r="H47" s="35">
        <f>H7*Para!$H9</f>
        <v>0</v>
      </c>
      <c r="I47" s="35">
        <f>I7*Para!$H9</f>
        <v>0</v>
      </c>
      <c r="J47" s="35">
        <f>J7*Para!$H9</f>
        <v>0</v>
      </c>
      <c r="K47" s="35">
        <f>K7*Para!$H9</f>
        <v>0</v>
      </c>
      <c r="L47" s="35">
        <f>L7*Para!$H9</f>
        <v>0</v>
      </c>
      <c r="M47" s="35">
        <f>M7*Para!$H9</f>
        <v>0</v>
      </c>
      <c r="N47" s="35">
        <f>N7*Para!$H9</f>
        <v>0</v>
      </c>
      <c r="O47" s="35">
        <f>O7*Para!$H9</f>
        <v>0</v>
      </c>
      <c r="P47" s="35">
        <f>P7*Para!$H9</f>
        <v>0</v>
      </c>
      <c r="Q47" s="35">
        <f>Q7*Para!$H9</f>
        <v>0</v>
      </c>
      <c r="R47" s="35">
        <f>R7*Para!$H9</f>
        <v>0</v>
      </c>
      <c r="S47" s="35">
        <f>S7*Para!$H9</f>
        <v>0</v>
      </c>
      <c r="T47" s="35">
        <f>T7*Para!$H9</f>
        <v>0</v>
      </c>
      <c r="U47" s="35">
        <f>U7*Para!$H9</f>
        <v>0</v>
      </c>
      <c r="V47" s="35">
        <f>V7*Para!$H9</f>
        <v>0</v>
      </c>
      <c r="W47" s="35">
        <f>W7*Para!$H9</f>
        <v>0</v>
      </c>
      <c r="X47" s="35">
        <f>X7*Para!$H9</f>
        <v>0</v>
      </c>
      <c r="Y47" s="35">
        <f>Y7*Para!$H9</f>
        <v>0</v>
      </c>
      <c r="Z47" s="35">
        <f>Z7*Para!$H9</f>
        <v>0</v>
      </c>
      <c r="AA47" s="35">
        <f>AA7*Para!$H9</f>
        <v>0</v>
      </c>
      <c r="AB47" s="35">
        <f>AB7*Para!$H9</f>
        <v>0</v>
      </c>
      <c r="AC47" s="35">
        <f>AC7*Para!$H9</f>
        <v>0</v>
      </c>
      <c r="AD47" s="35">
        <f>AD7*Para!$H9</f>
        <v>0</v>
      </c>
      <c r="AE47" s="35">
        <f>AE7*Para!$H9</f>
        <v>0</v>
      </c>
      <c r="AF47" s="35">
        <f>AF7*Para!$H9</f>
        <v>0</v>
      </c>
      <c r="AG47" s="35">
        <f>AG7*Para!$H9</f>
        <v>0</v>
      </c>
      <c r="AH47" s="35">
        <f>AH7*Para!$H9</f>
        <v>0</v>
      </c>
      <c r="AI47" s="35">
        <f>AI7*Para!$H9</f>
        <v>0</v>
      </c>
      <c r="AJ47" s="35">
        <f>AJ7*Para!$H9</f>
        <v>0</v>
      </c>
      <c r="AK47" s="35">
        <f>AK7*Para!$H9</f>
        <v>0</v>
      </c>
      <c r="AL47" s="35">
        <f>AL7*Para!$H9</f>
        <v>0</v>
      </c>
      <c r="AM47" s="35">
        <f>AM7*Para!$H9</f>
        <v>0</v>
      </c>
      <c r="AN47" s="35">
        <f>AN7*Para!$H9</f>
        <v>0</v>
      </c>
      <c r="AO47" s="35">
        <f>AO7*Para!$H9</f>
        <v>0</v>
      </c>
      <c r="AP47" s="35">
        <f>AP7*Para!$H9</f>
        <v>0</v>
      </c>
      <c r="AQ47" s="35">
        <f>AQ7*Para!$H9</f>
        <v>0</v>
      </c>
      <c r="AR47" s="35">
        <f>AR7*Para!$H9</f>
        <v>0</v>
      </c>
      <c r="AS47" s="35">
        <f>AS7*Para!$H9</f>
        <v>0</v>
      </c>
      <c r="AT47" s="35">
        <f>AT7*Para!$H9</f>
        <v>0</v>
      </c>
      <c r="AU47" s="35">
        <f>AU7*Para!$H9</f>
        <v>0</v>
      </c>
      <c r="AV47" s="35">
        <f>AV7*Para!$H9</f>
        <v>0</v>
      </c>
      <c r="AW47" s="35">
        <f>AW7*Para!$H9</f>
        <v>0</v>
      </c>
      <c r="AX47" s="35">
        <f>AX7*Para!$H9</f>
        <v>0</v>
      </c>
      <c r="AY47" s="35">
        <f>AY7*Para!$H9</f>
        <v>0</v>
      </c>
      <c r="AZ47" s="35">
        <f>AZ7*Para!$H9</f>
        <v>0</v>
      </c>
      <c r="BA47" s="35">
        <f>BA7*Para!$H9</f>
        <v>0</v>
      </c>
      <c r="BB47" s="35">
        <f>BB7*Para!$H9</f>
        <v>0</v>
      </c>
      <c r="BC47" s="35">
        <f>BC7*Para!$H9</f>
        <v>0</v>
      </c>
      <c r="BD47" s="35">
        <f>BD7*Para!$H9</f>
        <v>0</v>
      </c>
      <c r="BE47" s="35">
        <f>BE7*Para!$H9</f>
        <v>0</v>
      </c>
      <c r="BF47" s="35">
        <f>BF7*Para!$H9</f>
        <v>0</v>
      </c>
      <c r="BG47" s="35">
        <f>BG7*Para!$H9</f>
        <v>0</v>
      </c>
      <c r="BH47" s="35">
        <f>BH7*Para!$H9</f>
        <v>0</v>
      </c>
      <c r="BI47" s="35">
        <f>BI7*Para!$H9</f>
        <v>0</v>
      </c>
    </row>
    <row r="48" spans="1:61" x14ac:dyDescent="0.3">
      <c r="A48" s="9" t="str">
        <f t="shared" si="6"/>
        <v>Product 6</v>
      </c>
      <c r="B48" s="35">
        <f>B8*Para!$H10</f>
        <v>0</v>
      </c>
      <c r="C48" s="35">
        <f>C8*Para!$H10</f>
        <v>0</v>
      </c>
      <c r="D48" s="35">
        <f>D8*Para!$H10</f>
        <v>0</v>
      </c>
      <c r="E48" s="35">
        <f>E8*Para!$H10</f>
        <v>0</v>
      </c>
      <c r="F48" s="35">
        <f>F8*Para!$H10</f>
        <v>0</v>
      </c>
      <c r="G48" s="35">
        <f>G8*Para!$H10</f>
        <v>0</v>
      </c>
      <c r="H48" s="35">
        <f>H8*Para!$H10</f>
        <v>0</v>
      </c>
      <c r="I48" s="35">
        <f>I8*Para!$H10</f>
        <v>0</v>
      </c>
      <c r="J48" s="35">
        <f>J8*Para!$H10</f>
        <v>0</v>
      </c>
      <c r="K48" s="35">
        <f>K8*Para!$H10</f>
        <v>0</v>
      </c>
      <c r="L48" s="35">
        <f>L8*Para!$H10</f>
        <v>0</v>
      </c>
      <c r="M48" s="35">
        <f>M8*Para!$H10</f>
        <v>0</v>
      </c>
      <c r="N48" s="35">
        <f>N8*Para!$H10</f>
        <v>0</v>
      </c>
      <c r="O48" s="35">
        <f>O8*Para!$H10</f>
        <v>0</v>
      </c>
      <c r="P48" s="35">
        <f>P8*Para!$H10</f>
        <v>0</v>
      </c>
      <c r="Q48" s="35">
        <f>Q8*Para!$H10</f>
        <v>0</v>
      </c>
      <c r="R48" s="35">
        <f>R8*Para!$H10</f>
        <v>0</v>
      </c>
      <c r="S48" s="35">
        <f>S8*Para!$H10</f>
        <v>0</v>
      </c>
      <c r="T48" s="35">
        <f>T8*Para!$H10</f>
        <v>0</v>
      </c>
      <c r="U48" s="35">
        <f>U8*Para!$H10</f>
        <v>0</v>
      </c>
      <c r="V48" s="35">
        <f>V8*Para!$H10</f>
        <v>0</v>
      </c>
      <c r="W48" s="35">
        <f>W8*Para!$H10</f>
        <v>0</v>
      </c>
      <c r="X48" s="35">
        <f>X8*Para!$H10</f>
        <v>0</v>
      </c>
      <c r="Y48" s="35">
        <f>Y8*Para!$H10</f>
        <v>0</v>
      </c>
      <c r="Z48" s="35">
        <f>Z8*Para!$H10</f>
        <v>0</v>
      </c>
      <c r="AA48" s="35">
        <f>AA8*Para!$H10</f>
        <v>0</v>
      </c>
      <c r="AB48" s="35">
        <f>AB8*Para!$H10</f>
        <v>0</v>
      </c>
      <c r="AC48" s="35">
        <f>AC8*Para!$H10</f>
        <v>0</v>
      </c>
      <c r="AD48" s="35">
        <f>AD8*Para!$H10</f>
        <v>0</v>
      </c>
      <c r="AE48" s="35">
        <f>AE8*Para!$H10</f>
        <v>0</v>
      </c>
      <c r="AF48" s="35">
        <f>AF8*Para!$H10</f>
        <v>0</v>
      </c>
      <c r="AG48" s="35">
        <f>AG8*Para!$H10</f>
        <v>0</v>
      </c>
      <c r="AH48" s="35">
        <f>AH8*Para!$H10</f>
        <v>0</v>
      </c>
      <c r="AI48" s="35">
        <f>AI8*Para!$H10</f>
        <v>0</v>
      </c>
      <c r="AJ48" s="35">
        <f>AJ8*Para!$H10</f>
        <v>0</v>
      </c>
      <c r="AK48" s="35">
        <f>AK8*Para!$H10</f>
        <v>0</v>
      </c>
      <c r="AL48" s="35">
        <f>AL8*Para!$H10</f>
        <v>0</v>
      </c>
      <c r="AM48" s="35">
        <f>AM8*Para!$H10</f>
        <v>0</v>
      </c>
      <c r="AN48" s="35">
        <f>AN8*Para!$H10</f>
        <v>0</v>
      </c>
      <c r="AO48" s="35">
        <f>AO8*Para!$H10</f>
        <v>0</v>
      </c>
      <c r="AP48" s="35">
        <f>AP8*Para!$H10</f>
        <v>0</v>
      </c>
      <c r="AQ48" s="35">
        <f>AQ8*Para!$H10</f>
        <v>0</v>
      </c>
      <c r="AR48" s="35">
        <f>AR8*Para!$H10</f>
        <v>0</v>
      </c>
      <c r="AS48" s="35">
        <f>AS8*Para!$H10</f>
        <v>0</v>
      </c>
      <c r="AT48" s="35">
        <f>AT8*Para!$H10</f>
        <v>0</v>
      </c>
      <c r="AU48" s="35">
        <f>AU8*Para!$H10</f>
        <v>0</v>
      </c>
      <c r="AV48" s="35">
        <f>AV8*Para!$H10</f>
        <v>0</v>
      </c>
      <c r="AW48" s="35">
        <f>AW8*Para!$H10</f>
        <v>0</v>
      </c>
      <c r="AX48" s="35">
        <f>AX8*Para!$H10</f>
        <v>0</v>
      </c>
      <c r="AY48" s="35">
        <f>AY8*Para!$H10</f>
        <v>0</v>
      </c>
      <c r="AZ48" s="35">
        <f>AZ8*Para!$H10</f>
        <v>0</v>
      </c>
      <c r="BA48" s="35">
        <f>BA8*Para!$H10</f>
        <v>0</v>
      </c>
      <c r="BB48" s="35">
        <f>BB8*Para!$H10</f>
        <v>0</v>
      </c>
      <c r="BC48" s="35">
        <f>BC8*Para!$H10</f>
        <v>0</v>
      </c>
      <c r="BD48" s="35">
        <f>BD8*Para!$H10</f>
        <v>0</v>
      </c>
      <c r="BE48" s="35">
        <f>BE8*Para!$H10</f>
        <v>0</v>
      </c>
      <c r="BF48" s="35">
        <f>BF8*Para!$H10</f>
        <v>0</v>
      </c>
      <c r="BG48" s="35">
        <f>BG8*Para!$H10</f>
        <v>0</v>
      </c>
      <c r="BH48" s="35">
        <f>BH8*Para!$H10</f>
        <v>0</v>
      </c>
      <c r="BI48" s="35">
        <f>BI8*Para!$H10</f>
        <v>0</v>
      </c>
    </row>
    <row r="49" spans="1:61" x14ac:dyDescent="0.3">
      <c r="A49" s="9" t="str">
        <f t="shared" si="6"/>
        <v>Product 7</v>
      </c>
      <c r="B49" s="35">
        <f>B9*Para!$H11</f>
        <v>0</v>
      </c>
      <c r="C49" s="35">
        <f>C9*Para!$H11</f>
        <v>0</v>
      </c>
      <c r="D49" s="35">
        <f>D9*Para!$H11</f>
        <v>0</v>
      </c>
      <c r="E49" s="35">
        <f>E9*Para!$H11</f>
        <v>0</v>
      </c>
      <c r="F49" s="35">
        <f>F9*Para!$H11</f>
        <v>0</v>
      </c>
      <c r="G49" s="35">
        <f>G9*Para!$H11</f>
        <v>0</v>
      </c>
      <c r="H49" s="35">
        <f>H9*Para!$H11</f>
        <v>0</v>
      </c>
      <c r="I49" s="35">
        <f>I9*Para!$H11</f>
        <v>0</v>
      </c>
      <c r="J49" s="35">
        <f>J9*Para!$H11</f>
        <v>0</v>
      </c>
      <c r="K49" s="35">
        <f>K9*Para!$H11</f>
        <v>0</v>
      </c>
      <c r="L49" s="35">
        <f>L9*Para!$H11</f>
        <v>0</v>
      </c>
      <c r="M49" s="35">
        <f>M9*Para!$H11</f>
        <v>0</v>
      </c>
      <c r="N49" s="35">
        <f>N9*Para!$H11</f>
        <v>0</v>
      </c>
      <c r="O49" s="35">
        <f>O9*Para!$H11</f>
        <v>0</v>
      </c>
      <c r="P49" s="35">
        <f>P9*Para!$H11</f>
        <v>0</v>
      </c>
      <c r="Q49" s="35">
        <f>Q9*Para!$H11</f>
        <v>0</v>
      </c>
      <c r="R49" s="35">
        <f>R9*Para!$H11</f>
        <v>0</v>
      </c>
      <c r="S49" s="35">
        <f>S9*Para!$H11</f>
        <v>0</v>
      </c>
      <c r="T49" s="35">
        <f>T9*Para!$H11</f>
        <v>0</v>
      </c>
      <c r="U49" s="35">
        <f>U9*Para!$H11</f>
        <v>0</v>
      </c>
      <c r="V49" s="35">
        <f>V9*Para!$H11</f>
        <v>0</v>
      </c>
      <c r="W49" s="35">
        <f>W9*Para!$H11</f>
        <v>0</v>
      </c>
      <c r="X49" s="35">
        <f>X9*Para!$H11</f>
        <v>0</v>
      </c>
      <c r="Y49" s="35">
        <f>Y9*Para!$H11</f>
        <v>0</v>
      </c>
      <c r="Z49" s="35">
        <f>Z9*Para!$H11</f>
        <v>0</v>
      </c>
      <c r="AA49" s="35">
        <f>AA9*Para!$H11</f>
        <v>0</v>
      </c>
      <c r="AB49" s="35">
        <f>AB9*Para!$H11</f>
        <v>0</v>
      </c>
      <c r="AC49" s="35">
        <f>AC9*Para!$H11</f>
        <v>0</v>
      </c>
      <c r="AD49" s="35">
        <f>AD9*Para!$H11</f>
        <v>0</v>
      </c>
      <c r="AE49" s="35">
        <f>AE9*Para!$H11</f>
        <v>0</v>
      </c>
      <c r="AF49" s="35">
        <f>AF9*Para!$H11</f>
        <v>0</v>
      </c>
      <c r="AG49" s="35">
        <f>AG9*Para!$H11</f>
        <v>0</v>
      </c>
      <c r="AH49" s="35">
        <f>AH9*Para!$H11</f>
        <v>0</v>
      </c>
      <c r="AI49" s="35">
        <f>AI9*Para!$H11</f>
        <v>0</v>
      </c>
      <c r="AJ49" s="35">
        <f>AJ9*Para!$H11</f>
        <v>0</v>
      </c>
      <c r="AK49" s="35">
        <f>AK9*Para!$H11</f>
        <v>0</v>
      </c>
      <c r="AL49" s="35">
        <f>AL9*Para!$H11</f>
        <v>0</v>
      </c>
      <c r="AM49" s="35">
        <f>AM9*Para!$H11</f>
        <v>0</v>
      </c>
      <c r="AN49" s="35">
        <f>AN9*Para!$H11</f>
        <v>0</v>
      </c>
      <c r="AO49" s="35">
        <f>AO9*Para!$H11</f>
        <v>0</v>
      </c>
      <c r="AP49" s="35">
        <f>AP9*Para!$H11</f>
        <v>0</v>
      </c>
      <c r="AQ49" s="35">
        <f>AQ9*Para!$H11</f>
        <v>0</v>
      </c>
      <c r="AR49" s="35">
        <f>AR9*Para!$H11</f>
        <v>0</v>
      </c>
      <c r="AS49" s="35">
        <f>AS9*Para!$H11</f>
        <v>0</v>
      </c>
      <c r="AT49" s="35">
        <f>AT9*Para!$H11</f>
        <v>0</v>
      </c>
      <c r="AU49" s="35">
        <f>AU9*Para!$H11</f>
        <v>0</v>
      </c>
      <c r="AV49" s="35">
        <f>AV9*Para!$H11</f>
        <v>0</v>
      </c>
      <c r="AW49" s="35">
        <f>AW9*Para!$H11</f>
        <v>0</v>
      </c>
      <c r="AX49" s="35">
        <f>AX9*Para!$H11</f>
        <v>0</v>
      </c>
      <c r="AY49" s="35">
        <f>AY9*Para!$H11</f>
        <v>0</v>
      </c>
      <c r="AZ49" s="35">
        <f>AZ9*Para!$H11</f>
        <v>0</v>
      </c>
      <c r="BA49" s="35">
        <f>BA9*Para!$H11</f>
        <v>0</v>
      </c>
      <c r="BB49" s="35">
        <f>BB9*Para!$H11</f>
        <v>0</v>
      </c>
      <c r="BC49" s="35">
        <f>BC9*Para!$H11</f>
        <v>0</v>
      </c>
      <c r="BD49" s="35">
        <f>BD9*Para!$H11</f>
        <v>0</v>
      </c>
      <c r="BE49" s="35">
        <f>BE9*Para!$H11</f>
        <v>0</v>
      </c>
      <c r="BF49" s="35">
        <f>BF9*Para!$H11</f>
        <v>0</v>
      </c>
      <c r="BG49" s="35">
        <f>BG9*Para!$H11</f>
        <v>0</v>
      </c>
      <c r="BH49" s="35">
        <f>BH9*Para!$H11</f>
        <v>0</v>
      </c>
      <c r="BI49" s="35">
        <f>BI9*Para!$H11</f>
        <v>0</v>
      </c>
    </row>
    <row r="50" spans="1:61" x14ac:dyDescent="0.3">
      <c r="A50" s="9" t="str">
        <f t="shared" si="6"/>
        <v>Product 8</v>
      </c>
      <c r="B50" s="35">
        <f>B10*Para!$H12</f>
        <v>0</v>
      </c>
      <c r="C50" s="35">
        <f>C10*Para!$H12</f>
        <v>0</v>
      </c>
      <c r="D50" s="35">
        <f>D10*Para!$H12</f>
        <v>0</v>
      </c>
      <c r="E50" s="35">
        <f>E10*Para!$H12</f>
        <v>0</v>
      </c>
      <c r="F50" s="35">
        <f>F10*Para!$H12</f>
        <v>0</v>
      </c>
      <c r="G50" s="35">
        <f>G10*Para!$H12</f>
        <v>0</v>
      </c>
      <c r="H50" s="35">
        <f>H10*Para!$H12</f>
        <v>0</v>
      </c>
      <c r="I50" s="35">
        <f>I10*Para!$H12</f>
        <v>0</v>
      </c>
      <c r="J50" s="35">
        <f>J10*Para!$H12</f>
        <v>0</v>
      </c>
      <c r="K50" s="35">
        <f>K10*Para!$H12</f>
        <v>0</v>
      </c>
      <c r="L50" s="35">
        <f>L10*Para!$H12</f>
        <v>0</v>
      </c>
      <c r="M50" s="35">
        <f>M10*Para!$H12</f>
        <v>0</v>
      </c>
      <c r="N50" s="35">
        <f>N10*Para!$H12</f>
        <v>0</v>
      </c>
      <c r="O50" s="35">
        <f>O10*Para!$H12</f>
        <v>0</v>
      </c>
      <c r="P50" s="35">
        <f>P10*Para!$H12</f>
        <v>0</v>
      </c>
      <c r="Q50" s="35">
        <f>Q10*Para!$H12</f>
        <v>0</v>
      </c>
      <c r="R50" s="35">
        <f>R10*Para!$H12</f>
        <v>0</v>
      </c>
      <c r="S50" s="35">
        <f>S10*Para!$H12</f>
        <v>0</v>
      </c>
      <c r="T50" s="35">
        <f>T10*Para!$H12</f>
        <v>0</v>
      </c>
      <c r="U50" s="35">
        <f>U10*Para!$H12</f>
        <v>0</v>
      </c>
      <c r="V50" s="35">
        <f>V10*Para!$H12</f>
        <v>0</v>
      </c>
      <c r="W50" s="35">
        <f>W10*Para!$H12</f>
        <v>0</v>
      </c>
      <c r="X50" s="35">
        <f>X10*Para!$H12</f>
        <v>0</v>
      </c>
      <c r="Y50" s="35">
        <f>Y10*Para!$H12</f>
        <v>0</v>
      </c>
      <c r="Z50" s="35">
        <f>Z10*Para!$H12</f>
        <v>0</v>
      </c>
      <c r="AA50" s="35">
        <f>AA10*Para!$H12</f>
        <v>0</v>
      </c>
      <c r="AB50" s="35">
        <f>AB10*Para!$H12</f>
        <v>0</v>
      </c>
      <c r="AC50" s="35">
        <f>AC10*Para!$H12</f>
        <v>0</v>
      </c>
      <c r="AD50" s="35">
        <f>AD10*Para!$H12</f>
        <v>0</v>
      </c>
      <c r="AE50" s="35">
        <f>AE10*Para!$H12</f>
        <v>0</v>
      </c>
      <c r="AF50" s="35">
        <f>AF10*Para!$H12</f>
        <v>0</v>
      </c>
      <c r="AG50" s="35">
        <f>AG10*Para!$H12</f>
        <v>0</v>
      </c>
      <c r="AH50" s="35">
        <f>AH10*Para!$H12</f>
        <v>0</v>
      </c>
      <c r="AI50" s="35">
        <f>AI10*Para!$H12</f>
        <v>0</v>
      </c>
      <c r="AJ50" s="35">
        <f>AJ10*Para!$H12</f>
        <v>0</v>
      </c>
      <c r="AK50" s="35">
        <f>AK10*Para!$H12</f>
        <v>0</v>
      </c>
      <c r="AL50" s="35">
        <f>AL10*Para!$H12</f>
        <v>0</v>
      </c>
      <c r="AM50" s="35">
        <f>AM10*Para!$H12</f>
        <v>0</v>
      </c>
      <c r="AN50" s="35">
        <f>AN10*Para!$H12</f>
        <v>0</v>
      </c>
      <c r="AO50" s="35">
        <f>AO10*Para!$H12</f>
        <v>0</v>
      </c>
      <c r="AP50" s="35">
        <f>AP10*Para!$H12</f>
        <v>0</v>
      </c>
      <c r="AQ50" s="35">
        <f>AQ10*Para!$H12</f>
        <v>0</v>
      </c>
      <c r="AR50" s="35">
        <f>AR10*Para!$H12</f>
        <v>0</v>
      </c>
      <c r="AS50" s="35">
        <f>AS10*Para!$H12</f>
        <v>0</v>
      </c>
      <c r="AT50" s="35">
        <f>AT10*Para!$H12</f>
        <v>0</v>
      </c>
      <c r="AU50" s="35">
        <f>AU10*Para!$H12</f>
        <v>0</v>
      </c>
      <c r="AV50" s="35">
        <f>AV10*Para!$H12</f>
        <v>0</v>
      </c>
      <c r="AW50" s="35">
        <f>AW10*Para!$H12</f>
        <v>0</v>
      </c>
      <c r="AX50" s="35">
        <f>AX10*Para!$H12</f>
        <v>0</v>
      </c>
      <c r="AY50" s="35">
        <f>AY10*Para!$H12</f>
        <v>0</v>
      </c>
      <c r="AZ50" s="35">
        <f>AZ10*Para!$H12</f>
        <v>0</v>
      </c>
      <c r="BA50" s="35">
        <f>BA10*Para!$H12</f>
        <v>0</v>
      </c>
      <c r="BB50" s="35">
        <f>BB10*Para!$H12</f>
        <v>0</v>
      </c>
      <c r="BC50" s="35">
        <f>BC10*Para!$H12</f>
        <v>0</v>
      </c>
      <c r="BD50" s="35">
        <f>BD10*Para!$H12</f>
        <v>0</v>
      </c>
      <c r="BE50" s="35">
        <f>BE10*Para!$H12</f>
        <v>0</v>
      </c>
      <c r="BF50" s="35">
        <f>BF10*Para!$H12</f>
        <v>0</v>
      </c>
      <c r="BG50" s="35">
        <f>BG10*Para!$H12</f>
        <v>0</v>
      </c>
      <c r="BH50" s="35">
        <f>BH10*Para!$H12</f>
        <v>0</v>
      </c>
      <c r="BI50" s="35">
        <f>BI10*Para!$H12</f>
        <v>0</v>
      </c>
    </row>
    <row r="51" spans="1:61" x14ac:dyDescent="0.3">
      <c r="A51" s="9" t="str">
        <f t="shared" si="6"/>
        <v>Product 9</v>
      </c>
      <c r="B51" s="35">
        <f>B11*Para!$H13</f>
        <v>0</v>
      </c>
      <c r="C51" s="35">
        <f>C11*Para!$H13</f>
        <v>0</v>
      </c>
      <c r="D51" s="35">
        <f>D11*Para!$H13</f>
        <v>0</v>
      </c>
      <c r="E51" s="35">
        <f>E11*Para!$H13</f>
        <v>0</v>
      </c>
      <c r="F51" s="35">
        <f>F11*Para!$H13</f>
        <v>0</v>
      </c>
      <c r="G51" s="35">
        <f>G11*Para!$H13</f>
        <v>0</v>
      </c>
      <c r="H51" s="35">
        <f>H11*Para!$H13</f>
        <v>0</v>
      </c>
      <c r="I51" s="35">
        <f>I11*Para!$H13</f>
        <v>0</v>
      </c>
      <c r="J51" s="35">
        <f>J11*Para!$H13</f>
        <v>0</v>
      </c>
      <c r="K51" s="35">
        <f>K11*Para!$H13</f>
        <v>0</v>
      </c>
      <c r="L51" s="35">
        <f>L11*Para!$H13</f>
        <v>0</v>
      </c>
      <c r="M51" s="35">
        <f>M11*Para!$H13</f>
        <v>0</v>
      </c>
      <c r="N51" s="35">
        <f>N11*Para!$H13</f>
        <v>0</v>
      </c>
      <c r="O51" s="35">
        <f>O11*Para!$H13</f>
        <v>0</v>
      </c>
      <c r="P51" s="35">
        <f>P11*Para!$H13</f>
        <v>0</v>
      </c>
      <c r="Q51" s="35">
        <f>Q11*Para!$H13</f>
        <v>0</v>
      </c>
      <c r="R51" s="35">
        <f>R11*Para!$H13</f>
        <v>0</v>
      </c>
      <c r="S51" s="35">
        <f>S11*Para!$H13</f>
        <v>0</v>
      </c>
      <c r="T51" s="35">
        <f>T11*Para!$H13</f>
        <v>0</v>
      </c>
      <c r="U51" s="35">
        <f>U11*Para!$H13</f>
        <v>0</v>
      </c>
      <c r="V51" s="35">
        <f>V11*Para!$H13</f>
        <v>0</v>
      </c>
      <c r="W51" s="35">
        <f>W11*Para!$H13</f>
        <v>0</v>
      </c>
      <c r="X51" s="35">
        <f>X11*Para!$H13</f>
        <v>0</v>
      </c>
      <c r="Y51" s="35">
        <f>Y11*Para!$H13</f>
        <v>0</v>
      </c>
      <c r="Z51" s="35">
        <f>Z11*Para!$H13</f>
        <v>0</v>
      </c>
      <c r="AA51" s="35">
        <f>AA11*Para!$H13</f>
        <v>0</v>
      </c>
      <c r="AB51" s="35">
        <f>AB11*Para!$H13</f>
        <v>0</v>
      </c>
      <c r="AC51" s="35">
        <f>AC11*Para!$H13</f>
        <v>0</v>
      </c>
      <c r="AD51" s="35">
        <f>AD11*Para!$H13</f>
        <v>0</v>
      </c>
      <c r="AE51" s="35">
        <f>AE11*Para!$H13</f>
        <v>0</v>
      </c>
      <c r="AF51" s="35">
        <f>AF11*Para!$H13</f>
        <v>0</v>
      </c>
      <c r="AG51" s="35">
        <f>AG11*Para!$H13</f>
        <v>0</v>
      </c>
      <c r="AH51" s="35">
        <f>AH11*Para!$H13</f>
        <v>0</v>
      </c>
      <c r="AI51" s="35">
        <f>AI11*Para!$H13</f>
        <v>0</v>
      </c>
      <c r="AJ51" s="35">
        <f>AJ11*Para!$H13</f>
        <v>0</v>
      </c>
      <c r="AK51" s="35">
        <f>AK11*Para!$H13</f>
        <v>0</v>
      </c>
      <c r="AL51" s="35">
        <f>AL11*Para!$H13</f>
        <v>0</v>
      </c>
      <c r="AM51" s="35">
        <f>AM11*Para!$H13</f>
        <v>0</v>
      </c>
      <c r="AN51" s="35">
        <f>AN11*Para!$H13</f>
        <v>0</v>
      </c>
      <c r="AO51" s="35">
        <f>AO11*Para!$H13</f>
        <v>0</v>
      </c>
      <c r="AP51" s="35">
        <f>AP11*Para!$H13</f>
        <v>0</v>
      </c>
      <c r="AQ51" s="35">
        <f>AQ11*Para!$H13</f>
        <v>0</v>
      </c>
      <c r="AR51" s="35">
        <f>AR11*Para!$H13</f>
        <v>0</v>
      </c>
      <c r="AS51" s="35">
        <f>AS11*Para!$H13</f>
        <v>0</v>
      </c>
      <c r="AT51" s="35">
        <f>AT11*Para!$H13</f>
        <v>0</v>
      </c>
      <c r="AU51" s="35">
        <f>AU11*Para!$H13</f>
        <v>0</v>
      </c>
      <c r="AV51" s="35">
        <f>AV11*Para!$H13</f>
        <v>0</v>
      </c>
      <c r="AW51" s="35">
        <f>AW11*Para!$H13</f>
        <v>0</v>
      </c>
      <c r="AX51" s="35">
        <f>AX11*Para!$H13</f>
        <v>0</v>
      </c>
      <c r="AY51" s="35">
        <f>AY11*Para!$H13</f>
        <v>0</v>
      </c>
      <c r="AZ51" s="35">
        <f>AZ11*Para!$H13</f>
        <v>0</v>
      </c>
      <c r="BA51" s="35">
        <f>BA11*Para!$H13</f>
        <v>0</v>
      </c>
      <c r="BB51" s="35">
        <f>BB11*Para!$H13</f>
        <v>0</v>
      </c>
      <c r="BC51" s="35">
        <f>BC11*Para!$H13</f>
        <v>0</v>
      </c>
      <c r="BD51" s="35">
        <f>BD11*Para!$H13</f>
        <v>0</v>
      </c>
      <c r="BE51" s="35">
        <f>BE11*Para!$H13</f>
        <v>0</v>
      </c>
      <c r="BF51" s="35">
        <f>BF11*Para!$H13</f>
        <v>0</v>
      </c>
      <c r="BG51" s="35">
        <f>BG11*Para!$H13</f>
        <v>0</v>
      </c>
      <c r="BH51" s="35">
        <f>BH11*Para!$H13</f>
        <v>0</v>
      </c>
      <c r="BI51" s="35">
        <f>BI11*Para!$H13</f>
        <v>0</v>
      </c>
    </row>
    <row r="52" spans="1:61" x14ac:dyDescent="0.3">
      <c r="A52" s="9" t="str">
        <f t="shared" si="6"/>
        <v>Product 10</v>
      </c>
      <c r="B52" s="35">
        <f>B12*Para!$H14</f>
        <v>0</v>
      </c>
      <c r="C52" s="35">
        <f>C12*Para!$H14</f>
        <v>0</v>
      </c>
      <c r="D52" s="35">
        <f>D12*Para!$H14</f>
        <v>0</v>
      </c>
      <c r="E52" s="35">
        <f>E12*Para!$H14</f>
        <v>0</v>
      </c>
      <c r="F52" s="35">
        <f>F12*Para!$H14</f>
        <v>0</v>
      </c>
      <c r="G52" s="35">
        <f>G12*Para!$H14</f>
        <v>0</v>
      </c>
      <c r="H52" s="35">
        <f>H12*Para!$H14</f>
        <v>0</v>
      </c>
      <c r="I52" s="35">
        <f>I12*Para!$H14</f>
        <v>0</v>
      </c>
      <c r="J52" s="35">
        <f>J12*Para!$H14</f>
        <v>0</v>
      </c>
      <c r="K52" s="35">
        <f>K12*Para!$H14</f>
        <v>0</v>
      </c>
      <c r="L52" s="35">
        <f>L12*Para!$H14</f>
        <v>0</v>
      </c>
      <c r="M52" s="35">
        <f>M12*Para!$H14</f>
        <v>0</v>
      </c>
      <c r="N52" s="35">
        <f>N12*Para!$H14</f>
        <v>0</v>
      </c>
      <c r="O52" s="35">
        <f>O12*Para!$H14</f>
        <v>0</v>
      </c>
      <c r="P52" s="35">
        <f>P12*Para!$H14</f>
        <v>0</v>
      </c>
      <c r="Q52" s="35">
        <f>Q12*Para!$H14</f>
        <v>0</v>
      </c>
      <c r="R52" s="35">
        <f>R12*Para!$H14</f>
        <v>0</v>
      </c>
      <c r="S52" s="35">
        <f>S12*Para!$H14</f>
        <v>0</v>
      </c>
      <c r="T52" s="35">
        <f>T12*Para!$H14</f>
        <v>0</v>
      </c>
      <c r="U52" s="35">
        <f>U12*Para!$H14</f>
        <v>0</v>
      </c>
      <c r="V52" s="35">
        <f>V12*Para!$H14</f>
        <v>0</v>
      </c>
      <c r="W52" s="35">
        <f>W12*Para!$H14</f>
        <v>0</v>
      </c>
      <c r="X52" s="35">
        <f>X12*Para!$H14</f>
        <v>0</v>
      </c>
      <c r="Y52" s="35">
        <f>Y12*Para!$H14</f>
        <v>0</v>
      </c>
      <c r="Z52" s="35">
        <f>Z12*Para!$H14</f>
        <v>0</v>
      </c>
      <c r="AA52" s="35">
        <f>AA12*Para!$H14</f>
        <v>0</v>
      </c>
      <c r="AB52" s="35">
        <f>AB12*Para!$H14</f>
        <v>0</v>
      </c>
      <c r="AC52" s="35">
        <f>AC12*Para!$H14</f>
        <v>0</v>
      </c>
      <c r="AD52" s="35">
        <f>AD12*Para!$H14</f>
        <v>0</v>
      </c>
      <c r="AE52" s="35">
        <f>AE12*Para!$H14</f>
        <v>0</v>
      </c>
      <c r="AF52" s="35">
        <f>AF12*Para!$H14</f>
        <v>0</v>
      </c>
      <c r="AG52" s="35">
        <f>AG12*Para!$H14</f>
        <v>0</v>
      </c>
      <c r="AH52" s="35">
        <f>AH12*Para!$H14</f>
        <v>0</v>
      </c>
      <c r="AI52" s="35">
        <f>AI12*Para!$H14</f>
        <v>0</v>
      </c>
      <c r="AJ52" s="35">
        <f>AJ12*Para!$H14</f>
        <v>0</v>
      </c>
      <c r="AK52" s="35">
        <f>AK12*Para!$H14</f>
        <v>0</v>
      </c>
      <c r="AL52" s="35">
        <f>AL12*Para!$H14</f>
        <v>0</v>
      </c>
      <c r="AM52" s="35">
        <f>AM12*Para!$H14</f>
        <v>0</v>
      </c>
      <c r="AN52" s="35">
        <f>AN12*Para!$H14</f>
        <v>0</v>
      </c>
      <c r="AO52" s="35">
        <f>AO12*Para!$H14</f>
        <v>0</v>
      </c>
      <c r="AP52" s="35">
        <f>AP12*Para!$H14</f>
        <v>0</v>
      </c>
      <c r="AQ52" s="35">
        <f>AQ12*Para!$H14</f>
        <v>0</v>
      </c>
      <c r="AR52" s="35">
        <f>AR12*Para!$H14</f>
        <v>0</v>
      </c>
      <c r="AS52" s="35">
        <f>AS12*Para!$H14</f>
        <v>0</v>
      </c>
      <c r="AT52" s="35">
        <f>AT12*Para!$H14</f>
        <v>0</v>
      </c>
      <c r="AU52" s="35">
        <f>AU12*Para!$H14</f>
        <v>0</v>
      </c>
      <c r="AV52" s="35">
        <f>AV12*Para!$H14</f>
        <v>0</v>
      </c>
      <c r="AW52" s="35">
        <f>AW12*Para!$H14</f>
        <v>0</v>
      </c>
      <c r="AX52" s="35">
        <f>AX12*Para!$H14</f>
        <v>0</v>
      </c>
      <c r="AY52" s="35">
        <f>AY12*Para!$H14</f>
        <v>0</v>
      </c>
      <c r="AZ52" s="35">
        <f>AZ12*Para!$H14</f>
        <v>0</v>
      </c>
      <c r="BA52" s="35">
        <f>BA12*Para!$H14</f>
        <v>0</v>
      </c>
      <c r="BB52" s="35">
        <f>BB12*Para!$H14</f>
        <v>0</v>
      </c>
      <c r="BC52" s="35">
        <f>BC12*Para!$H14</f>
        <v>0</v>
      </c>
      <c r="BD52" s="35">
        <f>BD12*Para!$H14</f>
        <v>0</v>
      </c>
      <c r="BE52" s="35">
        <f>BE12*Para!$H14</f>
        <v>0</v>
      </c>
      <c r="BF52" s="35">
        <f>BF12*Para!$H14</f>
        <v>0</v>
      </c>
      <c r="BG52" s="35">
        <f>BG12*Para!$H14</f>
        <v>0</v>
      </c>
      <c r="BH52" s="35">
        <f>BH12*Para!$H14</f>
        <v>0</v>
      </c>
      <c r="BI52" s="35">
        <f>BI12*Para!$H14</f>
        <v>0</v>
      </c>
    </row>
    <row r="53" spans="1:61" ht="15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</row>
    <row r="54" spans="1:61" x14ac:dyDescent="0.3">
      <c r="A54" s="1" t="s">
        <v>77</v>
      </c>
      <c r="B54" s="35">
        <f>SUM(B43:B52)</f>
        <v>40</v>
      </c>
      <c r="C54" s="35">
        <f t="shared" ref="C54:BI54" si="7">SUM(C43:C52)</f>
        <v>40.4</v>
      </c>
      <c r="D54" s="35">
        <f t="shared" si="7"/>
        <v>40.804000000000002</v>
      </c>
      <c r="E54" s="35">
        <f t="shared" si="7"/>
        <v>41.212040000000002</v>
      </c>
      <c r="F54" s="35">
        <f t="shared" si="7"/>
        <v>41.624160400000001</v>
      </c>
      <c r="G54" s="35">
        <f t="shared" si="7"/>
        <v>42.040402004000001</v>
      </c>
      <c r="H54" s="35">
        <f t="shared" si="7"/>
        <v>42.460806024040004</v>
      </c>
      <c r="I54" s="35">
        <f t="shared" si="7"/>
        <v>42.885414084280406</v>
      </c>
      <c r="J54" s="35">
        <f t="shared" si="7"/>
        <v>43.314268225123207</v>
      </c>
      <c r="K54" s="35">
        <f t="shared" si="7"/>
        <v>43.747410907374437</v>
      </c>
      <c r="L54" s="35">
        <f t="shared" si="7"/>
        <v>44.184885016448185</v>
      </c>
      <c r="M54" s="35">
        <f t="shared" si="7"/>
        <v>44.626733866612668</v>
      </c>
      <c r="N54" s="35">
        <f t="shared" si="7"/>
        <v>45.073001205278793</v>
      </c>
      <c r="O54" s="35">
        <f t="shared" si="7"/>
        <v>45.52373121733158</v>
      </c>
      <c r="P54" s="35">
        <f t="shared" si="7"/>
        <v>45.978968529504897</v>
      </c>
      <c r="Q54" s="35">
        <f t="shared" si="7"/>
        <v>46.438758214799947</v>
      </c>
      <c r="R54" s="35">
        <f t="shared" si="7"/>
        <v>46.903145796947946</v>
      </c>
      <c r="S54" s="35">
        <f t="shared" si="7"/>
        <v>47.372177254917425</v>
      </c>
      <c r="T54" s="35">
        <f t="shared" si="7"/>
        <v>47.845899027466601</v>
      </c>
      <c r="U54" s="35">
        <f t="shared" si="7"/>
        <v>48.324358017741268</v>
      </c>
      <c r="V54" s="35">
        <f t="shared" si="7"/>
        <v>48.807601597918683</v>
      </c>
      <c r="W54" s="35">
        <f t="shared" si="7"/>
        <v>49.295677613897873</v>
      </c>
      <c r="X54" s="35">
        <f t="shared" si="7"/>
        <v>49.788634390036854</v>
      </c>
      <c r="Y54" s="35">
        <f t="shared" si="7"/>
        <v>50.286520733937223</v>
      </c>
      <c r="Z54" s="35">
        <f t="shared" si="7"/>
        <v>50.789385941276599</v>
      </c>
      <c r="AA54" s="35">
        <f t="shared" si="7"/>
        <v>51.297279800689367</v>
      </c>
      <c r="AB54" s="35">
        <f t="shared" si="7"/>
        <v>51.810252598696259</v>
      </c>
      <c r="AC54" s="35">
        <f t="shared" si="7"/>
        <v>52.32835512468322</v>
      </c>
      <c r="AD54" s="35">
        <f t="shared" si="7"/>
        <v>52.851638675930054</v>
      </c>
      <c r="AE54" s="35">
        <f t="shared" si="7"/>
        <v>53.380155062689354</v>
      </c>
      <c r="AF54" s="35">
        <f t="shared" si="7"/>
        <v>53.913956613316252</v>
      </c>
      <c r="AG54" s="35">
        <f t="shared" si="7"/>
        <v>54.453096179449417</v>
      </c>
      <c r="AH54" s="35">
        <f t="shared" si="7"/>
        <v>54.99762714124391</v>
      </c>
      <c r="AI54" s="35">
        <f t="shared" si="7"/>
        <v>55.54760341265635</v>
      </c>
      <c r="AJ54" s="35">
        <f t="shared" si="7"/>
        <v>56.103079446782914</v>
      </c>
      <c r="AK54" s="35">
        <f t="shared" si="7"/>
        <v>56.664110241250746</v>
      </c>
      <c r="AL54" s="35">
        <f t="shared" si="7"/>
        <v>57.230751343663258</v>
      </c>
      <c r="AM54" s="35">
        <f t="shared" si="7"/>
        <v>57.803058857099892</v>
      </c>
      <c r="AN54" s="35">
        <f t="shared" si="7"/>
        <v>58.381089445670888</v>
      </c>
      <c r="AO54" s="35">
        <f t="shared" si="7"/>
        <v>58.964900340127599</v>
      </c>
      <c r="AP54" s="35">
        <f t="shared" si="7"/>
        <v>59.554549343528876</v>
      </c>
      <c r="AQ54" s="35">
        <f t="shared" si="7"/>
        <v>60.150094836964165</v>
      </c>
      <c r="AR54" s="35">
        <f t="shared" si="7"/>
        <v>60.751595785333805</v>
      </c>
      <c r="AS54" s="35">
        <f t="shared" si="7"/>
        <v>61.359111743187142</v>
      </c>
      <c r="AT54" s="35">
        <f t="shared" si="7"/>
        <v>61.972702860619016</v>
      </c>
      <c r="AU54" s="35">
        <f t="shared" si="7"/>
        <v>62.592429889225208</v>
      </c>
      <c r="AV54" s="35">
        <f t="shared" si="7"/>
        <v>63.218354188117459</v>
      </c>
      <c r="AW54" s="35">
        <f t="shared" si="7"/>
        <v>63.850537729998635</v>
      </c>
      <c r="AX54" s="35">
        <f t="shared" si="7"/>
        <v>64.489043107298627</v>
      </c>
      <c r="AY54" s="35">
        <f t="shared" si="7"/>
        <v>65.133933538371608</v>
      </c>
      <c r="AZ54" s="35">
        <f t="shared" si="7"/>
        <v>65.785272873755318</v>
      </c>
      <c r="BA54" s="35">
        <f t="shared" si="7"/>
        <v>66.44312560249287</v>
      </c>
      <c r="BB54" s="35">
        <f t="shared" si="7"/>
        <v>67.107556858517796</v>
      </c>
      <c r="BC54" s="35">
        <f t="shared" si="7"/>
        <v>67.778632427102977</v>
      </c>
      <c r="BD54" s="35">
        <f t="shared" si="7"/>
        <v>68.456418751374002</v>
      </c>
      <c r="BE54" s="35">
        <f t="shared" si="7"/>
        <v>69.140982938887745</v>
      </c>
      <c r="BF54" s="35">
        <f t="shared" si="7"/>
        <v>69.83239276827662</v>
      </c>
      <c r="BG54" s="35">
        <f t="shared" si="7"/>
        <v>70.530716695959384</v>
      </c>
      <c r="BH54" s="35">
        <f t="shared" si="7"/>
        <v>71.236023862918984</v>
      </c>
      <c r="BI54" s="35">
        <f t="shared" si="7"/>
        <v>71.948384101548172</v>
      </c>
    </row>
    <row r="55" spans="1:61" ht="15" x14ac:dyDescent="0.25">
      <c r="A55" s="33"/>
    </row>
    <row r="56" spans="1:61" x14ac:dyDescent="0.3">
      <c r="A56" s="1" t="s">
        <v>30</v>
      </c>
    </row>
    <row r="57" spans="1:61" x14ac:dyDescent="0.3">
      <c r="A57" s="9" t="str">
        <f>A3</f>
        <v>Product 1</v>
      </c>
      <c r="B57" s="35">
        <f>B3*Para!$I5</f>
        <v>55</v>
      </c>
      <c r="C57" s="35">
        <f>C3*Para!$I5</f>
        <v>55.55</v>
      </c>
      <c r="D57" s="35">
        <f>D3*Para!$I5</f>
        <v>56.105500000000006</v>
      </c>
      <c r="E57" s="35">
        <f>E3*Para!$I5</f>
        <v>56.666555000000002</v>
      </c>
      <c r="F57" s="35">
        <f>F3*Para!$I5</f>
        <v>57.233220549999999</v>
      </c>
      <c r="G57" s="35">
        <f>G3*Para!$I5</f>
        <v>57.805552755500003</v>
      </c>
      <c r="H57" s="35">
        <f>H3*Para!$I5</f>
        <v>58.383608283055004</v>
      </c>
      <c r="I57" s="35">
        <f>I3*Para!$I5</f>
        <v>58.967444365885555</v>
      </c>
      <c r="J57" s="35">
        <f>J3*Para!$I5</f>
        <v>59.557118809544413</v>
      </c>
      <c r="K57" s="35">
        <f>K3*Para!$I5</f>
        <v>60.152689997639854</v>
      </c>
      <c r="L57" s="35">
        <f>L3*Para!$I5</f>
        <v>60.754216897616253</v>
      </c>
      <c r="M57" s="35">
        <f>M3*Para!$I5</f>
        <v>61.36175906659242</v>
      </c>
      <c r="N57" s="35">
        <f>N3*Para!$I5</f>
        <v>61.975376657258337</v>
      </c>
      <c r="O57" s="35">
        <f>O3*Para!$I5</f>
        <v>62.595130423830923</v>
      </c>
      <c r="P57" s="35">
        <f>P3*Para!$I5</f>
        <v>63.221081728069237</v>
      </c>
      <c r="Q57" s="35">
        <f>Q3*Para!$I5</f>
        <v>63.85329254534993</v>
      </c>
      <c r="R57" s="35">
        <f>R3*Para!$I5</f>
        <v>64.49182547080342</v>
      </c>
      <c r="S57" s="35">
        <f>S3*Para!$I5</f>
        <v>65.136743725511465</v>
      </c>
      <c r="T57" s="35">
        <f>T3*Para!$I5</f>
        <v>65.788111162766569</v>
      </c>
      <c r="U57" s="35">
        <f>U3*Para!$I5</f>
        <v>66.445992274394243</v>
      </c>
      <c r="V57" s="35">
        <f>V3*Para!$I5</f>
        <v>67.110452197138187</v>
      </c>
      <c r="W57" s="35">
        <f>W3*Para!$I5</f>
        <v>67.781556719109574</v>
      </c>
      <c r="X57" s="35">
        <f>X3*Para!$I5</f>
        <v>68.459372286300678</v>
      </c>
      <c r="Y57" s="35">
        <f>Y3*Para!$I5</f>
        <v>69.143966009163677</v>
      </c>
      <c r="Z57" s="35">
        <f>Z3*Para!$I5</f>
        <v>69.835405669255323</v>
      </c>
      <c r="AA57" s="35">
        <f>AA3*Para!$I5</f>
        <v>70.533759725947874</v>
      </c>
      <c r="AB57" s="35">
        <f>AB3*Para!$I5</f>
        <v>71.239097323207361</v>
      </c>
      <c r="AC57" s="35">
        <f>AC3*Para!$I5</f>
        <v>71.951488296439422</v>
      </c>
      <c r="AD57" s="35">
        <f>AD3*Para!$I5</f>
        <v>72.671003179403826</v>
      </c>
      <c r="AE57" s="35">
        <f>AE3*Para!$I5</f>
        <v>73.397713211197868</v>
      </c>
      <c r="AF57" s="35">
        <f>AF3*Para!$I5</f>
        <v>74.131690343309842</v>
      </c>
      <c r="AG57" s="35">
        <f>AG3*Para!$I5</f>
        <v>74.873007246742944</v>
      </c>
      <c r="AH57" s="35">
        <f>AH3*Para!$I5</f>
        <v>75.621737319210382</v>
      </c>
      <c r="AI57" s="35">
        <f>AI3*Para!$I5</f>
        <v>76.377954692402483</v>
      </c>
      <c r="AJ57" s="35">
        <f>AJ3*Para!$I5</f>
        <v>77.14173423932651</v>
      </c>
      <c r="AK57" s="35">
        <f>AK3*Para!$I5</f>
        <v>77.913151581719774</v>
      </c>
      <c r="AL57" s="35">
        <f>AL3*Para!$I5</f>
        <v>78.692283097536972</v>
      </c>
      <c r="AM57" s="35">
        <f>AM3*Para!$I5</f>
        <v>79.479205928512357</v>
      </c>
      <c r="AN57" s="35">
        <f>AN3*Para!$I5</f>
        <v>80.273997987797472</v>
      </c>
      <c r="AO57" s="35">
        <f>AO3*Para!$I5</f>
        <v>81.076737967675456</v>
      </c>
      <c r="AP57" s="35">
        <f>AP3*Para!$I5</f>
        <v>81.887505347352203</v>
      </c>
      <c r="AQ57" s="35">
        <f>AQ3*Para!$I5</f>
        <v>82.706380400825722</v>
      </c>
      <c r="AR57" s="35">
        <f>AR3*Para!$I5</f>
        <v>83.533444204833984</v>
      </c>
      <c r="AS57" s="35">
        <f>AS3*Para!$I5</f>
        <v>84.368778646882319</v>
      </c>
      <c r="AT57" s="35">
        <f>AT3*Para!$I5</f>
        <v>85.212466433351153</v>
      </c>
      <c r="AU57" s="35">
        <f>AU3*Para!$I5</f>
        <v>86.064591097684655</v>
      </c>
      <c r="AV57" s="35">
        <f>AV3*Para!$I5</f>
        <v>86.925237008661512</v>
      </c>
      <c r="AW57" s="35">
        <f>AW3*Para!$I5</f>
        <v>87.794489378748125</v>
      </c>
      <c r="AX57" s="35">
        <f>AX3*Para!$I5</f>
        <v>88.672434272535611</v>
      </c>
      <c r="AY57" s="35">
        <f>AY3*Para!$I5</f>
        <v>89.559158615260955</v>
      </c>
      <c r="AZ57" s="35">
        <f>AZ3*Para!$I5</f>
        <v>90.45475020141356</v>
      </c>
      <c r="BA57" s="35">
        <f>BA3*Para!$I5</f>
        <v>91.3592977034277</v>
      </c>
      <c r="BB57" s="35">
        <f>BB3*Para!$I5</f>
        <v>92.27289068046197</v>
      </c>
      <c r="BC57" s="35">
        <f>BC3*Para!$I5</f>
        <v>93.195619587266592</v>
      </c>
      <c r="BD57" s="35">
        <f>BD3*Para!$I5</f>
        <v>94.12757578313925</v>
      </c>
      <c r="BE57" s="35">
        <f>BE3*Para!$I5</f>
        <v>95.068851540970655</v>
      </c>
      <c r="BF57" s="35">
        <f>BF3*Para!$I5</f>
        <v>96.01954005638035</v>
      </c>
      <c r="BG57" s="35">
        <f>BG3*Para!$I5</f>
        <v>96.979735456944155</v>
      </c>
      <c r="BH57" s="35">
        <f>BH3*Para!$I5</f>
        <v>97.949532811513606</v>
      </c>
      <c r="BI57" s="35">
        <f>BI3*Para!$I5</f>
        <v>98.929028139628741</v>
      </c>
    </row>
    <row r="58" spans="1:61" x14ac:dyDescent="0.3">
      <c r="A58" s="9" t="str">
        <f t="shared" ref="A58:A66" si="8">A4</f>
        <v>Product 2</v>
      </c>
      <c r="B58" s="35">
        <f>B4*Para!$I6</f>
        <v>0</v>
      </c>
      <c r="C58" s="35">
        <f>C4*Para!$I6</f>
        <v>0</v>
      </c>
      <c r="D58" s="35">
        <f>D4*Para!$I6</f>
        <v>0</v>
      </c>
      <c r="E58" s="35">
        <f>E4*Para!$I6</f>
        <v>0</v>
      </c>
      <c r="F58" s="35">
        <f>F4*Para!$I6</f>
        <v>0</v>
      </c>
      <c r="G58" s="35">
        <f>G4*Para!$I6</f>
        <v>0</v>
      </c>
      <c r="H58" s="35">
        <f>H4*Para!$I6</f>
        <v>0</v>
      </c>
      <c r="I58" s="35">
        <f>I4*Para!$I6</f>
        <v>0</v>
      </c>
      <c r="J58" s="35">
        <f>J4*Para!$I6</f>
        <v>0</v>
      </c>
      <c r="K58" s="35">
        <f>K4*Para!$I6</f>
        <v>0</v>
      </c>
      <c r="L58" s="35">
        <f>L4*Para!$I6</f>
        <v>0</v>
      </c>
      <c r="M58" s="35">
        <f>M4*Para!$I6</f>
        <v>0</v>
      </c>
      <c r="N58" s="35">
        <f>N4*Para!$I6</f>
        <v>0</v>
      </c>
      <c r="O58" s="35">
        <f>O4*Para!$I6</f>
        <v>0</v>
      </c>
      <c r="P58" s="35">
        <f>P4*Para!$I6</f>
        <v>0</v>
      </c>
      <c r="Q58" s="35">
        <f>Q4*Para!$I6</f>
        <v>0</v>
      </c>
      <c r="R58" s="35">
        <f>R4*Para!$I6</f>
        <v>0</v>
      </c>
      <c r="S58" s="35">
        <f>S4*Para!$I6</f>
        <v>0</v>
      </c>
      <c r="T58" s="35">
        <f>T4*Para!$I6</f>
        <v>0</v>
      </c>
      <c r="U58" s="35">
        <f>U4*Para!$I6</f>
        <v>0</v>
      </c>
      <c r="V58" s="35">
        <f>V4*Para!$I6</f>
        <v>0</v>
      </c>
      <c r="W58" s="35">
        <f>W4*Para!$I6</f>
        <v>0</v>
      </c>
      <c r="X58" s="35">
        <f>X4*Para!$I6</f>
        <v>0</v>
      </c>
      <c r="Y58" s="35">
        <f>Y4*Para!$I6</f>
        <v>0</v>
      </c>
      <c r="Z58" s="35">
        <f>Z4*Para!$I6</f>
        <v>0</v>
      </c>
      <c r="AA58" s="35">
        <f>AA4*Para!$I6</f>
        <v>0</v>
      </c>
      <c r="AB58" s="35">
        <f>AB4*Para!$I6</f>
        <v>0</v>
      </c>
      <c r="AC58" s="35">
        <f>AC4*Para!$I6</f>
        <v>0</v>
      </c>
      <c r="AD58" s="35">
        <f>AD4*Para!$I6</f>
        <v>0</v>
      </c>
      <c r="AE58" s="35">
        <f>AE4*Para!$I6</f>
        <v>0</v>
      </c>
      <c r="AF58" s="35">
        <f>AF4*Para!$I6</f>
        <v>0</v>
      </c>
      <c r="AG58" s="35">
        <f>AG4*Para!$I6</f>
        <v>0</v>
      </c>
      <c r="AH58" s="35">
        <f>AH4*Para!$I6</f>
        <v>0</v>
      </c>
      <c r="AI58" s="35">
        <f>AI4*Para!$I6</f>
        <v>0</v>
      </c>
      <c r="AJ58" s="35">
        <f>AJ4*Para!$I6</f>
        <v>0</v>
      </c>
      <c r="AK58" s="35">
        <f>AK4*Para!$I6</f>
        <v>0</v>
      </c>
      <c r="AL58" s="35">
        <f>AL4*Para!$I6</f>
        <v>0</v>
      </c>
      <c r="AM58" s="35">
        <f>AM4*Para!$I6</f>
        <v>0</v>
      </c>
      <c r="AN58" s="35">
        <f>AN4*Para!$I6</f>
        <v>0</v>
      </c>
      <c r="AO58" s="35">
        <f>AO4*Para!$I6</f>
        <v>0</v>
      </c>
      <c r="AP58" s="35">
        <f>AP4*Para!$I6</f>
        <v>0</v>
      </c>
      <c r="AQ58" s="35">
        <f>AQ4*Para!$I6</f>
        <v>0</v>
      </c>
      <c r="AR58" s="35">
        <f>AR4*Para!$I6</f>
        <v>0</v>
      </c>
      <c r="AS58" s="35">
        <f>AS4*Para!$I6</f>
        <v>0</v>
      </c>
      <c r="AT58" s="35">
        <f>AT4*Para!$I6</f>
        <v>0</v>
      </c>
      <c r="AU58" s="35">
        <f>AU4*Para!$I6</f>
        <v>0</v>
      </c>
      <c r="AV58" s="35">
        <f>AV4*Para!$I6</f>
        <v>0</v>
      </c>
      <c r="AW58" s="35">
        <f>AW4*Para!$I6</f>
        <v>0</v>
      </c>
      <c r="AX58" s="35">
        <f>AX4*Para!$I6</f>
        <v>0</v>
      </c>
      <c r="AY58" s="35">
        <f>AY4*Para!$I6</f>
        <v>0</v>
      </c>
      <c r="AZ58" s="35">
        <f>AZ4*Para!$I6</f>
        <v>0</v>
      </c>
      <c r="BA58" s="35">
        <f>BA4*Para!$I6</f>
        <v>0</v>
      </c>
      <c r="BB58" s="35">
        <f>BB4*Para!$I6</f>
        <v>0</v>
      </c>
      <c r="BC58" s="35">
        <f>BC4*Para!$I6</f>
        <v>0</v>
      </c>
      <c r="BD58" s="35">
        <f>BD4*Para!$I6</f>
        <v>0</v>
      </c>
      <c r="BE58" s="35">
        <f>BE4*Para!$I6</f>
        <v>0</v>
      </c>
      <c r="BF58" s="35">
        <f>BF4*Para!$I6</f>
        <v>0</v>
      </c>
      <c r="BG58" s="35">
        <f>BG4*Para!$I6</f>
        <v>0</v>
      </c>
      <c r="BH58" s="35">
        <f>BH4*Para!$I6</f>
        <v>0</v>
      </c>
      <c r="BI58" s="35">
        <f>BI4*Para!$I6</f>
        <v>0</v>
      </c>
    </row>
    <row r="59" spans="1:61" x14ac:dyDescent="0.3">
      <c r="A59" s="9" t="str">
        <f t="shared" si="8"/>
        <v>Product 3</v>
      </c>
      <c r="B59" s="35">
        <f>B5*Para!$I7</f>
        <v>0</v>
      </c>
      <c r="C59" s="35">
        <f>C5*Para!$I7</f>
        <v>0</v>
      </c>
      <c r="D59" s="35">
        <f>D5*Para!$I7</f>
        <v>0</v>
      </c>
      <c r="E59" s="35">
        <f>E5*Para!$I7</f>
        <v>0</v>
      </c>
      <c r="F59" s="35">
        <f>F5*Para!$I7</f>
        <v>0</v>
      </c>
      <c r="G59" s="35">
        <f>G5*Para!$I7</f>
        <v>0</v>
      </c>
      <c r="H59" s="35">
        <f>H5*Para!$I7</f>
        <v>0</v>
      </c>
      <c r="I59" s="35">
        <f>I5*Para!$I7</f>
        <v>0</v>
      </c>
      <c r="J59" s="35">
        <f>J5*Para!$I7</f>
        <v>0</v>
      </c>
      <c r="K59" s="35">
        <f>K5*Para!$I7</f>
        <v>0</v>
      </c>
      <c r="L59" s="35">
        <f>L5*Para!$I7</f>
        <v>0</v>
      </c>
      <c r="M59" s="35">
        <f>M5*Para!$I7</f>
        <v>0</v>
      </c>
      <c r="N59" s="35">
        <f>N5*Para!$I7</f>
        <v>0</v>
      </c>
      <c r="O59" s="35">
        <f>O5*Para!$I7</f>
        <v>0</v>
      </c>
      <c r="P59" s="35">
        <f>P5*Para!$I7</f>
        <v>0</v>
      </c>
      <c r="Q59" s="35">
        <f>Q5*Para!$I7</f>
        <v>0</v>
      </c>
      <c r="R59" s="35">
        <f>R5*Para!$I7</f>
        <v>0</v>
      </c>
      <c r="S59" s="35">
        <f>S5*Para!$I7</f>
        <v>0</v>
      </c>
      <c r="T59" s="35">
        <f>T5*Para!$I7</f>
        <v>0</v>
      </c>
      <c r="U59" s="35">
        <f>U5*Para!$I7</f>
        <v>0</v>
      </c>
      <c r="V59" s="35">
        <f>V5*Para!$I7</f>
        <v>0</v>
      </c>
      <c r="W59" s="35">
        <f>W5*Para!$I7</f>
        <v>0</v>
      </c>
      <c r="X59" s="35">
        <f>X5*Para!$I7</f>
        <v>0</v>
      </c>
      <c r="Y59" s="35">
        <f>Y5*Para!$I7</f>
        <v>0</v>
      </c>
      <c r="Z59" s="35">
        <f>Z5*Para!$I7</f>
        <v>0</v>
      </c>
      <c r="AA59" s="35">
        <f>AA5*Para!$I7</f>
        <v>0</v>
      </c>
      <c r="AB59" s="35">
        <f>AB5*Para!$I7</f>
        <v>0</v>
      </c>
      <c r="AC59" s="35">
        <f>AC5*Para!$I7</f>
        <v>0</v>
      </c>
      <c r="AD59" s="35">
        <f>AD5*Para!$I7</f>
        <v>0</v>
      </c>
      <c r="AE59" s="35">
        <f>AE5*Para!$I7</f>
        <v>0</v>
      </c>
      <c r="AF59" s="35">
        <f>AF5*Para!$I7</f>
        <v>0</v>
      </c>
      <c r="AG59" s="35">
        <f>AG5*Para!$I7</f>
        <v>0</v>
      </c>
      <c r="AH59" s="35">
        <f>AH5*Para!$I7</f>
        <v>0</v>
      </c>
      <c r="AI59" s="35">
        <f>AI5*Para!$I7</f>
        <v>0</v>
      </c>
      <c r="AJ59" s="35">
        <f>AJ5*Para!$I7</f>
        <v>0</v>
      </c>
      <c r="AK59" s="35">
        <f>AK5*Para!$I7</f>
        <v>0</v>
      </c>
      <c r="AL59" s="35">
        <f>AL5*Para!$I7</f>
        <v>0</v>
      </c>
      <c r="AM59" s="35">
        <f>AM5*Para!$I7</f>
        <v>0</v>
      </c>
      <c r="AN59" s="35">
        <f>AN5*Para!$I7</f>
        <v>0</v>
      </c>
      <c r="AO59" s="35">
        <f>AO5*Para!$I7</f>
        <v>0</v>
      </c>
      <c r="AP59" s="35">
        <f>AP5*Para!$I7</f>
        <v>0</v>
      </c>
      <c r="AQ59" s="35">
        <f>AQ5*Para!$I7</f>
        <v>0</v>
      </c>
      <c r="AR59" s="35">
        <f>AR5*Para!$I7</f>
        <v>0</v>
      </c>
      <c r="AS59" s="35">
        <f>AS5*Para!$I7</f>
        <v>0</v>
      </c>
      <c r="AT59" s="35">
        <f>AT5*Para!$I7</f>
        <v>0</v>
      </c>
      <c r="AU59" s="35">
        <f>AU5*Para!$I7</f>
        <v>0</v>
      </c>
      <c r="AV59" s="35">
        <f>AV5*Para!$I7</f>
        <v>0</v>
      </c>
      <c r="AW59" s="35">
        <f>AW5*Para!$I7</f>
        <v>0</v>
      </c>
      <c r="AX59" s="35">
        <f>AX5*Para!$I7</f>
        <v>0</v>
      </c>
      <c r="AY59" s="35">
        <f>AY5*Para!$I7</f>
        <v>0</v>
      </c>
      <c r="AZ59" s="35">
        <f>AZ5*Para!$I7</f>
        <v>0</v>
      </c>
      <c r="BA59" s="35">
        <f>BA5*Para!$I7</f>
        <v>0</v>
      </c>
      <c r="BB59" s="35">
        <f>BB5*Para!$I7</f>
        <v>0</v>
      </c>
      <c r="BC59" s="35">
        <f>BC5*Para!$I7</f>
        <v>0</v>
      </c>
      <c r="BD59" s="35">
        <f>BD5*Para!$I7</f>
        <v>0</v>
      </c>
      <c r="BE59" s="35">
        <f>BE5*Para!$I7</f>
        <v>0</v>
      </c>
      <c r="BF59" s="35">
        <f>BF5*Para!$I7</f>
        <v>0</v>
      </c>
      <c r="BG59" s="35">
        <f>BG5*Para!$I7</f>
        <v>0</v>
      </c>
      <c r="BH59" s="35">
        <f>BH5*Para!$I7</f>
        <v>0</v>
      </c>
      <c r="BI59" s="35">
        <f>BI5*Para!$I7</f>
        <v>0</v>
      </c>
    </row>
    <row r="60" spans="1:61" x14ac:dyDescent="0.3">
      <c r="A60" s="9" t="str">
        <f t="shared" si="8"/>
        <v>Product 4</v>
      </c>
      <c r="B60" s="35">
        <f>B6*Para!$I8</f>
        <v>0</v>
      </c>
      <c r="C60" s="35">
        <f>C6*Para!$I8</f>
        <v>0</v>
      </c>
      <c r="D60" s="35">
        <f>D6*Para!$I8</f>
        <v>0</v>
      </c>
      <c r="E60" s="35">
        <f>E6*Para!$I8</f>
        <v>0</v>
      </c>
      <c r="F60" s="35">
        <f>F6*Para!$I8</f>
        <v>0</v>
      </c>
      <c r="G60" s="35">
        <f>G6*Para!$I8</f>
        <v>0</v>
      </c>
      <c r="H60" s="35">
        <f>H6*Para!$I8</f>
        <v>0</v>
      </c>
      <c r="I60" s="35">
        <f>I6*Para!$I8</f>
        <v>0</v>
      </c>
      <c r="J60" s="35">
        <f>J6*Para!$I8</f>
        <v>0</v>
      </c>
      <c r="K60" s="35">
        <f>K6*Para!$I8</f>
        <v>0</v>
      </c>
      <c r="L60" s="35">
        <f>L6*Para!$I8</f>
        <v>0</v>
      </c>
      <c r="M60" s="35">
        <f>M6*Para!$I8</f>
        <v>0</v>
      </c>
      <c r="N60" s="35">
        <f>N6*Para!$I8</f>
        <v>0</v>
      </c>
      <c r="O60" s="35">
        <f>O6*Para!$I8</f>
        <v>0</v>
      </c>
      <c r="P60" s="35">
        <f>P6*Para!$I8</f>
        <v>0</v>
      </c>
      <c r="Q60" s="35">
        <f>Q6*Para!$I8</f>
        <v>0</v>
      </c>
      <c r="R60" s="35">
        <f>R6*Para!$I8</f>
        <v>0</v>
      </c>
      <c r="S60" s="35">
        <f>S6*Para!$I8</f>
        <v>0</v>
      </c>
      <c r="T60" s="35">
        <f>T6*Para!$I8</f>
        <v>0</v>
      </c>
      <c r="U60" s="35">
        <f>U6*Para!$I8</f>
        <v>0</v>
      </c>
      <c r="V60" s="35">
        <f>V6*Para!$I8</f>
        <v>0</v>
      </c>
      <c r="W60" s="35">
        <f>W6*Para!$I8</f>
        <v>0</v>
      </c>
      <c r="X60" s="35">
        <f>X6*Para!$I8</f>
        <v>0</v>
      </c>
      <c r="Y60" s="35">
        <f>Y6*Para!$I8</f>
        <v>0</v>
      </c>
      <c r="Z60" s="35">
        <f>Z6*Para!$I8</f>
        <v>0</v>
      </c>
      <c r="AA60" s="35">
        <f>AA6*Para!$I8</f>
        <v>0</v>
      </c>
      <c r="AB60" s="35">
        <f>AB6*Para!$I8</f>
        <v>0</v>
      </c>
      <c r="AC60" s="35">
        <f>AC6*Para!$I8</f>
        <v>0</v>
      </c>
      <c r="AD60" s="35">
        <f>AD6*Para!$I8</f>
        <v>0</v>
      </c>
      <c r="AE60" s="35">
        <f>AE6*Para!$I8</f>
        <v>0</v>
      </c>
      <c r="AF60" s="35">
        <f>AF6*Para!$I8</f>
        <v>0</v>
      </c>
      <c r="AG60" s="35">
        <f>AG6*Para!$I8</f>
        <v>0</v>
      </c>
      <c r="AH60" s="35">
        <f>AH6*Para!$I8</f>
        <v>0</v>
      </c>
      <c r="AI60" s="35">
        <f>AI6*Para!$I8</f>
        <v>0</v>
      </c>
      <c r="AJ60" s="35">
        <f>AJ6*Para!$I8</f>
        <v>0</v>
      </c>
      <c r="AK60" s="35">
        <f>AK6*Para!$I8</f>
        <v>0</v>
      </c>
      <c r="AL60" s="35">
        <f>AL6*Para!$I8</f>
        <v>0</v>
      </c>
      <c r="AM60" s="35">
        <f>AM6*Para!$I8</f>
        <v>0</v>
      </c>
      <c r="AN60" s="35">
        <f>AN6*Para!$I8</f>
        <v>0</v>
      </c>
      <c r="AO60" s="35">
        <f>AO6*Para!$I8</f>
        <v>0</v>
      </c>
      <c r="AP60" s="35">
        <f>AP6*Para!$I8</f>
        <v>0</v>
      </c>
      <c r="AQ60" s="35">
        <f>AQ6*Para!$I8</f>
        <v>0</v>
      </c>
      <c r="AR60" s="35">
        <f>AR6*Para!$I8</f>
        <v>0</v>
      </c>
      <c r="AS60" s="35">
        <f>AS6*Para!$I8</f>
        <v>0</v>
      </c>
      <c r="AT60" s="35">
        <f>AT6*Para!$I8</f>
        <v>0</v>
      </c>
      <c r="AU60" s="35">
        <f>AU6*Para!$I8</f>
        <v>0</v>
      </c>
      <c r="AV60" s="35">
        <f>AV6*Para!$I8</f>
        <v>0</v>
      </c>
      <c r="AW60" s="35">
        <f>AW6*Para!$I8</f>
        <v>0</v>
      </c>
      <c r="AX60" s="35">
        <f>AX6*Para!$I8</f>
        <v>0</v>
      </c>
      <c r="AY60" s="35">
        <f>AY6*Para!$I8</f>
        <v>0</v>
      </c>
      <c r="AZ60" s="35">
        <f>AZ6*Para!$I8</f>
        <v>0</v>
      </c>
      <c r="BA60" s="35">
        <f>BA6*Para!$I8</f>
        <v>0</v>
      </c>
      <c r="BB60" s="35">
        <f>BB6*Para!$I8</f>
        <v>0</v>
      </c>
      <c r="BC60" s="35">
        <f>BC6*Para!$I8</f>
        <v>0</v>
      </c>
      <c r="BD60" s="35">
        <f>BD6*Para!$I8</f>
        <v>0</v>
      </c>
      <c r="BE60" s="35">
        <f>BE6*Para!$I8</f>
        <v>0</v>
      </c>
      <c r="BF60" s="35">
        <f>BF6*Para!$I8</f>
        <v>0</v>
      </c>
      <c r="BG60" s="35">
        <f>BG6*Para!$I8</f>
        <v>0</v>
      </c>
      <c r="BH60" s="35">
        <f>BH6*Para!$I8</f>
        <v>0</v>
      </c>
      <c r="BI60" s="35">
        <f>BI6*Para!$I8</f>
        <v>0</v>
      </c>
    </row>
    <row r="61" spans="1:61" x14ac:dyDescent="0.3">
      <c r="A61" s="9" t="str">
        <f t="shared" si="8"/>
        <v>Product 5</v>
      </c>
      <c r="B61" s="35">
        <f>B7*Para!$I9</f>
        <v>0</v>
      </c>
      <c r="C61" s="35">
        <f>C7*Para!$I9</f>
        <v>0</v>
      </c>
      <c r="D61" s="35">
        <f>D7*Para!$I9</f>
        <v>0</v>
      </c>
      <c r="E61" s="35">
        <f>E7*Para!$I9</f>
        <v>0</v>
      </c>
      <c r="F61" s="35">
        <f>F7*Para!$I9</f>
        <v>0</v>
      </c>
      <c r="G61" s="35">
        <f>G7*Para!$I9</f>
        <v>0</v>
      </c>
      <c r="H61" s="35">
        <f>H7*Para!$I9</f>
        <v>0</v>
      </c>
      <c r="I61" s="35">
        <f>I7*Para!$I9</f>
        <v>0</v>
      </c>
      <c r="J61" s="35">
        <f>J7*Para!$I9</f>
        <v>0</v>
      </c>
      <c r="K61" s="35">
        <f>K7*Para!$I9</f>
        <v>0</v>
      </c>
      <c r="L61" s="35">
        <f>L7*Para!$I9</f>
        <v>0</v>
      </c>
      <c r="M61" s="35">
        <f>M7*Para!$I9</f>
        <v>0</v>
      </c>
      <c r="N61" s="35">
        <f>N7*Para!$I9</f>
        <v>0</v>
      </c>
      <c r="O61" s="35">
        <f>O7*Para!$I9</f>
        <v>0</v>
      </c>
      <c r="P61" s="35">
        <f>P7*Para!$I9</f>
        <v>0</v>
      </c>
      <c r="Q61" s="35">
        <f>Q7*Para!$I9</f>
        <v>0</v>
      </c>
      <c r="R61" s="35">
        <f>R7*Para!$I9</f>
        <v>0</v>
      </c>
      <c r="S61" s="35">
        <f>S7*Para!$I9</f>
        <v>0</v>
      </c>
      <c r="T61" s="35">
        <f>T7*Para!$I9</f>
        <v>0</v>
      </c>
      <c r="U61" s="35">
        <f>U7*Para!$I9</f>
        <v>0</v>
      </c>
      <c r="V61" s="35">
        <f>V7*Para!$I9</f>
        <v>0</v>
      </c>
      <c r="W61" s="35">
        <f>W7*Para!$I9</f>
        <v>0</v>
      </c>
      <c r="X61" s="35">
        <f>X7*Para!$I9</f>
        <v>0</v>
      </c>
      <c r="Y61" s="35">
        <f>Y7*Para!$I9</f>
        <v>0</v>
      </c>
      <c r="Z61" s="35">
        <f>Z7*Para!$I9</f>
        <v>0</v>
      </c>
      <c r="AA61" s="35">
        <f>AA7*Para!$I9</f>
        <v>0</v>
      </c>
      <c r="AB61" s="35">
        <f>AB7*Para!$I9</f>
        <v>0</v>
      </c>
      <c r="AC61" s="35">
        <f>AC7*Para!$I9</f>
        <v>0</v>
      </c>
      <c r="AD61" s="35">
        <f>AD7*Para!$I9</f>
        <v>0</v>
      </c>
      <c r="AE61" s="35">
        <f>AE7*Para!$I9</f>
        <v>0</v>
      </c>
      <c r="AF61" s="35">
        <f>AF7*Para!$I9</f>
        <v>0</v>
      </c>
      <c r="AG61" s="35">
        <f>AG7*Para!$I9</f>
        <v>0</v>
      </c>
      <c r="AH61" s="35">
        <f>AH7*Para!$I9</f>
        <v>0</v>
      </c>
      <c r="AI61" s="35">
        <f>AI7*Para!$I9</f>
        <v>0</v>
      </c>
      <c r="AJ61" s="35">
        <f>AJ7*Para!$I9</f>
        <v>0</v>
      </c>
      <c r="AK61" s="35">
        <f>AK7*Para!$I9</f>
        <v>0</v>
      </c>
      <c r="AL61" s="35">
        <f>AL7*Para!$I9</f>
        <v>0</v>
      </c>
      <c r="AM61" s="35">
        <f>AM7*Para!$I9</f>
        <v>0</v>
      </c>
      <c r="AN61" s="35">
        <f>AN7*Para!$I9</f>
        <v>0</v>
      </c>
      <c r="AO61" s="35">
        <f>AO7*Para!$I9</f>
        <v>0</v>
      </c>
      <c r="AP61" s="35">
        <f>AP7*Para!$I9</f>
        <v>0</v>
      </c>
      <c r="AQ61" s="35">
        <f>AQ7*Para!$I9</f>
        <v>0</v>
      </c>
      <c r="AR61" s="35">
        <f>AR7*Para!$I9</f>
        <v>0</v>
      </c>
      <c r="AS61" s="35">
        <f>AS7*Para!$I9</f>
        <v>0</v>
      </c>
      <c r="AT61" s="35">
        <f>AT7*Para!$I9</f>
        <v>0</v>
      </c>
      <c r="AU61" s="35">
        <f>AU7*Para!$I9</f>
        <v>0</v>
      </c>
      <c r="AV61" s="35">
        <f>AV7*Para!$I9</f>
        <v>0</v>
      </c>
      <c r="AW61" s="35">
        <f>AW7*Para!$I9</f>
        <v>0</v>
      </c>
      <c r="AX61" s="35">
        <f>AX7*Para!$I9</f>
        <v>0</v>
      </c>
      <c r="AY61" s="35">
        <f>AY7*Para!$I9</f>
        <v>0</v>
      </c>
      <c r="AZ61" s="35">
        <f>AZ7*Para!$I9</f>
        <v>0</v>
      </c>
      <c r="BA61" s="35">
        <f>BA7*Para!$I9</f>
        <v>0</v>
      </c>
      <c r="BB61" s="35">
        <f>BB7*Para!$I9</f>
        <v>0</v>
      </c>
      <c r="BC61" s="35">
        <f>BC7*Para!$I9</f>
        <v>0</v>
      </c>
      <c r="BD61" s="35">
        <f>BD7*Para!$I9</f>
        <v>0</v>
      </c>
      <c r="BE61" s="35">
        <f>BE7*Para!$I9</f>
        <v>0</v>
      </c>
      <c r="BF61" s="35">
        <f>BF7*Para!$I9</f>
        <v>0</v>
      </c>
      <c r="BG61" s="35">
        <f>BG7*Para!$I9</f>
        <v>0</v>
      </c>
      <c r="BH61" s="35">
        <f>BH7*Para!$I9</f>
        <v>0</v>
      </c>
      <c r="BI61" s="35">
        <f>BI7*Para!$I9</f>
        <v>0</v>
      </c>
    </row>
    <row r="62" spans="1:61" x14ac:dyDescent="0.3">
      <c r="A62" s="9" t="str">
        <f t="shared" si="8"/>
        <v>Product 6</v>
      </c>
      <c r="B62" s="35">
        <f>B8*Para!$I10</f>
        <v>0</v>
      </c>
      <c r="C62" s="35">
        <f>C8*Para!$I10</f>
        <v>0</v>
      </c>
      <c r="D62" s="35">
        <f>D8*Para!$I10</f>
        <v>0</v>
      </c>
      <c r="E62" s="35">
        <f>E8*Para!$I10</f>
        <v>0</v>
      </c>
      <c r="F62" s="35">
        <f>F8*Para!$I10</f>
        <v>0</v>
      </c>
      <c r="G62" s="35">
        <f>G8*Para!$I10</f>
        <v>0</v>
      </c>
      <c r="H62" s="35">
        <f>H8*Para!$I10</f>
        <v>0</v>
      </c>
      <c r="I62" s="35">
        <f>I8*Para!$I10</f>
        <v>0</v>
      </c>
      <c r="J62" s="35">
        <f>J8*Para!$I10</f>
        <v>0</v>
      </c>
      <c r="K62" s="35">
        <f>K8*Para!$I10</f>
        <v>0</v>
      </c>
      <c r="L62" s="35">
        <f>L8*Para!$I10</f>
        <v>0</v>
      </c>
      <c r="M62" s="35">
        <f>M8*Para!$I10</f>
        <v>0</v>
      </c>
      <c r="N62" s="35">
        <f>N8*Para!$I10</f>
        <v>0</v>
      </c>
      <c r="O62" s="35">
        <f>O8*Para!$I10</f>
        <v>0</v>
      </c>
      <c r="P62" s="35">
        <f>P8*Para!$I10</f>
        <v>0</v>
      </c>
      <c r="Q62" s="35">
        <f>Q8*Para!$I10</f>
        <v>0</v>
      </c>
      <c r="R62" s="35">
        <f>R8*Para!$I10</f>
        <v>0</v>
      </c>
      <c r="S62" s="35">
        <f>S8*Para!$I10</f>
        <v>0</v>
      </c>
      <c r="T62" s="35">
        <f>T8*Para!$I10</f>
        <v>0</v>
      </c>
      <c r="U62" s="35">
        <f>U8*Para!$I10</f>
        <v>0</v>
      </c>
      <c r="V62" s="35">
        <f>V8*Para!$I10</f>
        <v>0</v>
      </c>
      <c r="W62" s="35">
        <f>W8*Para!$I10</f>
        <v>0</v>
      </c>
      <c r="X62" s="35">
        <f>X8*Para!$I10</f>
        <v>0</v>
      </c>
      <c r="Y62" s="35">
        <f>Y8*Para!$I10</f>
        <v>0</v>
      </c>
      <c r="Z62" s="35">
        <f>Z8*Para!$I10</f>
        <v>0</v>
      </c>
      <c r="AA62" s="35">
        <f>AA8*Para!$I10</f>
        <v>0</v>
      </c>
      <c r="AB62" s="35">
        <f>AB8*Para!$I10</f>
        <v>0</v>
      </c>
      <c r="AC62" s="35">
        <f>AC8*Para!$I10</f>
        <v>0</v>
      </c>
      <c r="AD62" s="35">
        <f>AD8*Para!$I10</f>
        <v>0</v>
      </c>
      <c r="AE62" s="35">
        <f>AE8*Para!$I10</f>
        <v>0</v>
      </c>
      <c r="AF62" s="35">
        <f>AF8*Para!$I10</f>
        <v>0</v>
      </c>
      <c r="AG62" s="35">
        <f>AG8*Para!$I10</f>
        <v>0</v>
      </c>
      <c r="AH62" s="35">
        <f>AH8*Para!$I10</f>
        <v>0</v>
      </c>
      <c r="AI62" s="35">
        <f>AI8*Para!$I10</f>
        <v>0</v>
      </c>
      <c r="AJ62" s="35">
        <f>AJ8*Para!$I10</f>
        <v>0</v>
      </c>
      <c r="AK62" s="35">
        <f>AK8*Para!$I10</f>
        <v>0</v>
      </c>
      <c r="AL62" s="35">
        <f>AL8*Para!$I10</f>
        <v>0</v>
      </c>
      <c r="AM62" s="35">
        <f>AM8*Para!$I10</f>
        <v>0</v>
      </c>
      <c r="AN62" s="35">
        <f>AN8*Para!$I10</f>
        <v>0</v>
      </c>
      <c r="AO62" s="35">
        <f>AO8*Para!$I10</f>
        <v>0</v>
      </c>
      <c r="AP62" s="35">
        <f>AP8*Para!$I10</f>
        <v>0</v>
      </c>
      <c r="AQ62" s="35">
        <f>AQ8*Para!$I10</f>
        <v>0</v>
      </c>
      <c r="AR62" s="35">
        <f>AR8*Para!$I10</f>
        <v>0</v>
      </c>
      <c r="AS62" s="35">
        <f>AS8*Para!$I10</f>
        <v>0</v>
      </c>
      <c r="AT62" s="35">
        <f>AT8*Para!$I10</f>
        <v>0</v>
      </c>
      <c r="AU62" s="35">
        <f>AU8*Para!$I10</f>
        <v>0</v>
      </c>
      <c r="AV62" s="35">
        <f>AV8*Para!$I10</f>
        <v>0</v>
      </c>
      <c r="AW62" s="35">
        <f>AW8*Para!$I10</f>
        <v>0</v>
      </c>
      <c r="AX62" s="35">
        <f>AX8*Para!$I10</f>
        <v>0</v>
      </c>
      <c r="AY62" s="35">
        <f>AY8*Para!$I10</f>
        <v>0</v>
      </c>
      <c r="AZ62" s="35">
        <f>AZ8*Para!$I10</f>
        <v>0</v>
      </c>
      <c r="BA62" s="35">
        <f>BA8*Para!$I10</f>
        <v>0</v>
      </c>
      <c r="BB62" s="35">
        <f>BB8*Para!$I10</f>
        <v>0</v>
      </c>
      <c r="BC62" s="35">
        <f>BC8*Para!$I10</f>
        <v>0</v>
      </c>
      <c r="BD62" s="35">
        <f>BD8*Para!$I10</f>
        <v>0</v>
      </c>
      <c r="BE62" s="35">
        <f>BE8*Para!$I10</f>
        <v>0</v>
      </c>
      <c r="BF62" s="35">
        <f>BF8*Para!$I10</f>
        <v>0</v>
      </c>
      <c r="BG62" s="35">
        <f>BG8*Para!$I10</f>
        <v>0</v>
      </c>
      <c r="BH62" s="35">
        <f>BH8*Para!$I10</f>
        <v>0</v>
      </c>
      <c r="BI62" s="35">
        <f>BI8*Para!$I10</f>
        <v>0</v>
      </c>
    </row>
    <row r="63" spans="1:61" x14ac:dyDescent="0.3">
      <c r="A63" s="9" t="str">
        <f t="shared" si="8"/>
        <v>Product 7</v>
      </c>
      <c r="B63" s="35">
        <f>B9*Para!$I11</f>
        <v>0</v>
      </c>
      <c r="C63" s="35">
        <f>C9*Para!$I11</f>
        <v>0</v>
      </c>
      <c r="D63" s="35">
        <f>D9*Para!$I11</f>
        <v>0</v>
      </c>
      <c r="E63" s="35">
        <f>E9*Para!$I11</f>
        <v>0</v>
      </c>
      <c r="F63" s="35">
        <f>F9*Para!$I11</f>
        <v>0</v>
      </c>
      <c r="G63" s="35">
        <f>G9*Para!$I11</f>
        <v>0</v>
      </c>
      <c r="H63" s="35">
        <f>H9*Para!$I11</f>
        <v>0</v>
      </c>
      <c r="I63" s="35">
        <f>I9*Para!$I11</f>
        <v>0</v>
      </c>
      <c r="J63" s="35">
        <f>J9*Para!$I11</f>
        <v>0</v>
      </c>
      <c r="K63" s="35">
        <f>K9*Para!$I11</f>
        <v>0</v>
      </c>
      <c r="L63" s="35">
        <f>L9*Para!$I11</f>
        <v>0</v>
      </c>
      <c r="M63" s="35">
        <f>M9*Para!$I11</f>
        <v>0</v>
      </c>
      <c r="N63" s="35">
        <f>N9*Para!$I11</f>
        <v>0</v>
      </c>
      <c r="O63" s="35">
        <f>O9*Para!$I11</f>
        <v>0</v>
      </c>
      <c r="P63" s="35">
        <f>P9*Para!$I11</f>
        <v>0</v>
      </c>
      <c r="Q63" s="35">
        <f>Q9*Para!$I11</f>
        <v>0</v>
      </c>
      <c r="R63" s="35">
        <f>R9*Para!$I11</f>
        <v>0</v>
      </c>
      <c r="S63" s="35">
        <f>S9*Para!$I11</f>
        <v>0</v>
      </c>
      <c r="T63" s="35">
        <f>T9*Para!$I11</f>
        <v>0</v>
      </c>
      <c r="U63" s="35">
        <f>U9*Para!$I11</f>
        <v>0</v>
      </c>
      <c r="V63" s="35">
        <f>V9*Para!$I11</f>
        <v>0</v>
      </c>
      <c r="W63" s="35">
        <f>W9*Para!$I11</f>
        <v>0</v>
      </c>
      <c r="X63" s="35">
        <f>X9*Para!$I11</f>
        <v>0</v>
      </c>
      <c r="Y63" s="35">
        <f>Y9*Para!$I11</f>
        <v>0</v>
      </c>
      <c r="Z63" s="35">
        <f>Z9*Para!$I11</f>
        <v>0</v>
      </c>
      <c r="AA63" s="35">
        <f>AA9*Para!$I11</f>
        <v>0</v>
      </c>
      <c r="AB63" s="35">
        <f>AB9*Para!$I11</f>
        <v>0</v>
      </c>
      <c r="AC63" s="35">
        <f>AC9*Para!$I11</f>
        <v>0</v>
      </c>
      <c r="AD63" s="35">
        <f>AD9*Para!$I11</f>
        <v>0</v>
      </c>
      <c r="AE63" s="35">
        <f>AE9*Para!$I11</f>
        <v>0</v>
      </c>
      <c r="AF63" s="35">
        <f>AF9*Para!$I11</f>
        <v>0</v>
      </c>
      <c r="AG63" s="35">
        <f>AG9*Para!$I11</f>
        <v>0</v>
      </c>
      <c r="AH63" s="35">
        <f>AH9*Para!$I11</f>
        <v>0</v>
      </c>
      <c r="AI63" s="35">
        <f>AI9*Para!$I11</f>
        <v>0</v>
      </c>
      <c r="AJ63" s="35">
        <f>AJ9*Para!$I11</f>
        <v>0</v>
      </c>
      <c r="AK63" s="35">
        <f>AK9*Para!$I11</f>
        <v>0</v>
      </c>
      <c r="AL63" s="35">
        <f>AL9*Para!$I11</f>
        <v>0</v>
      </c>
      <c r="AM63" s="35">
        <f>AM9*Para!$I11</f>
        <v>0</v>
      </c>
      <c r="AN63" s="35">
        <f>AN9*Para!$I11</f>
        <v>0</v>
      </c>
      <c r="AO63" s="35">
        <f>AO9*Para!$I11</f>
        <v>0</v>
      </c>
      <c r="AP63" s="35">
        <f>AP9*Para!$I11</f>
        <v>0</v>
      </c>
      <c r="AQ63" s="35">
        <f>AQ9*Para!$I11</f>
        <v>0</v>
      </c>
      <c r="AR63" s="35">
        <f>AR9*Para!$I11</f>
        <v>0</v>
      </c>
      <c r="AS63" s="35">
        <f>AS9*Para!$I11</f>
        <v>0</v>
      </c>
      <c r="AT63" s="35">
        <f>AT9*Para!$I11</f>
        <v>0</v>
      </c>
      <c r="AU63" s="35">
        <f>AU9*Para!$I11</f>
        <v>0</v>
      </c>
      <c r="AV63" s="35">
        <f>AV9*Para!$I11</f>
        <v>0</v>
      </c>
      <c r="AW63" s="35">
        <f>AW9*Para!$I11</f>
        <v>0</v>
      </c>
      <c r="AX63" s="35">
        <f>AX9*Para!$I11</f>
        <v>0</v>
      </c>
      <c r="AY63" s="35">
        <f>AY9*Para!$I11</f>
        <v>0</v>
      </c>
      <c r="AZ63" s="35">
        <f>AZ9*Para!$I11</f>
        <v>0</v>
      </c>
      <c r="BA63" s="35">
        <f>BA9*Para!$I11</f>
        <v>0</v>
      </c>
      <c r="BB63" s="35">
        <f>BB9*Para!$I11</f>
        <v>0</v>
      </c>
      <c r="BC63" s="35">
        <f>BC9*Para!$I11</f>
        <v>0</v>
      </c>
      <c r="BD63" s="35">
        <f>BD9*Para!$I11</f>
        <v>0</v>
      </c>
      <c r="BE63" s="35">
        <f>BE9*Para!$I11</f>
        <v>0</v>
      </c>
      <c r="BF63" s="35">
        <f>BF9*Para!$I11</f>
        <v>0</v>
      </c>
      <c r="BG63" s="35">
        <f>BG9*Para!$I11</f>
        <v>0</v>
      </c>
      <c r="BH63" s="35">
        <f>BH9*Para!$I11</f>
        <v>0</v>
      </c>
      <c r="BI63" s="35">
        <f>BI9*Para!$I11</f>
        <v>0</v>
      </c>
    </row>
    <row r="64" spans="1:61" x14ac:dyDescent="0.3">
      <c r="A64" s="9" t="str">
        <f t="shared" si="8"/>
        <v>Product 8</v>
      </c>
      <c r="B64" s="35">
        <f>B10*Para!$I12</f>
        <v>0</v>
      </c>
      <c r="C64" s="35">
        <f>C10*Para!$I12</f>
        <v>0</v>
      </c>
      <c r="D64" s="35">
        <f>D10*Para!$I12</f>
        <v>0</v>
      </c>
      <c r="E64" s="35">
        <f>E10*Para!$I12</f>
        <v>0</v>
      </c>
      <c r="F64" s="35">
        <f>F10*Para!$I12</f>
        <v>0</v>
      </c>
      <c r="G64" s="35">
        <f>G10*Para!$I12</f>
        <v>0</v>
      </c>
      <c r="H64" s="35">
        <f>H10*Para!$I12</f>
        <v>0</v>
      </c>
      <c r="I64" s="35">
        <f>I10*Para!$I12</f>
        <v>0</v>
      </c>
      <c r="J64" s="35">
        <f>J10*Para!$I12</f>
        <v>0</v>
      </c>
      <c r="K64" s="35">
        <f>K10*Para!$I12</f>
        <v>0</v>
      </c>
      <c r="L64" s="35">
        <f>L10*Para!$I12</f>
        <v>0</v>
      </c>
      <c r="M64" s="35">
        <f>M10*Para!$I12</f>
        <v>0</v>
      </c>
      <c r="N64" s="35">
        <f>N10*Para!$I12</f>
        <v>0</v>
      </c>
      <c r="O64" s="35">
        <f>O10*Para!$I12</f>
        <v>0</v>
      </c>
      <c r="P64" s="35">
        <f>P10*Para!$I12</f>
        <v>0</v>
      </c>
      <c r="Q64" s="35">
        <f>Q10*Para!$I12</f>
        <v>0</v>
      </c>
      <c r="R64" s="35">
        <f>R10*Para!$I12</f>
        <v>0</v>
      </c>
      <c r="S64" s="35">
        <f>S10*Para!$I12</f>
        <v>0</v>
      </c>
      <c r="T64" s="35">
        <f>T10*Para!$I12</f>
        <v>0</v>
      </c>
      <c r="U64" s="35">
        <f>U10*Para!$I12</f>
        <v>0</v>
      </c>
      <c r="V64" s="35">
        <f>V10*Para!$I12</f>
        <v>0</v>
      </c>
      <c r="W64" s="35">
        <f>W10*Para!$I12</f>
        <v>0</v>
      </c>
      <c r="X64" s="35">
        <f>X10*Para!$I12</f>
        <v>0</v>
      </c>
      <c r="Y64" s="35">
        <f>Y10*Para!$I12</f>
        <v>0</v>
      </c>
      <c r="Z64" s="35">
        <f>Z10*Para!$I12</f>
        <v>0</v>
      </c>
      <c r="AA64" s="35">
        <f>AA10*Para!$I12</f>
        <v>0</v>
      </c>
      <c r="AB64" s="35">
        <f>AB10*Para!$I12</f>
        <v>0</v>
      </c>
      <c r="AC64" s="35">
        <f>AC10*Para!$I12</f>
        <v>0</v>
      </c>
      <c r="AD64" s="35">
        <f>AD10*Para!$I12</f>
        <v>0</v>
      </c>
      <c r="AE64" s="35">
        <f>AE10*Para!$I12</f>
        <v>0</v>
      </c>
      <c r="AF64" s="35">
        <f>AF10*Para!$I12</f>
        <v>0</v>
      </c>
      <c r="AG64" s="35">
        <f>AG10*Para!$I12</f>
        <v>0</v>
      </c>
      <c r="AH64" s="35">
        <f>AH10*Para!$I12</f>
        <v>0</v>
      </c>
      <c r="AI64" s="35">
        <f>AI10*Para!$I12</f>
        <v>0</v>
      </c>
      <c r="AJ64" s="35">
        <f>AJ10*Para!$I12</f>
        <v>0</v>
      </c>
      <c r="AK64" s="35">
        <f>AK10*Para!$I12</f>
        <v>0</v>
      </c>
      <c r="AL64" s="35">
        <f>AL10*Para!$I12</f>
        <v>0</v>
      </c>
      <c r="AM64" s="35">
        <f>AM10*Para!$I12</f>
        <v>0</v>
      </c>
      <c r="AN64" s="35">
        <f>AN10*Para!$I12</f>
        <v>0</v>
      </c>
      <c r="AO64" s="35">
        <f>AO10*Para!$I12</f>
        <v>0</v>
      </c>
      <c r="AP64" s="35">
        <f>AP10*Para!$I12</f>
        <v>0</v>
      </c>
      <c r="AQ64" s="35">
        <f>AQ10*Para!$I12</f>
        <v>0</v>
      </c>
      <c r="AR64" s="35">
        <f>AR10*Para!$I12</f>
        <v>0</v>
      </c>
      <c r="AS64" s="35">
        <f>AS10*Para!$I12</f>
        <v>0</v>
      </c>
      <c r="AT64" s="35">
        <f>AT10*Para!$I12</f>
        <v>0</v>
      </c>
      <c r="AU64" s="35">
        <f>AU10*Para!$I12</f>
        <v>0</v>
      </c>
      <c r="AV64" s="35">
        <f>AV10*Para!$I12</f>
        <v>0</v>
      </c>
      <c r="AW64" s="35">
        <f>AW10*Para!$I12</f>
        <v>0</v>
      </c>
      <c r="AX64" s="35">
        <f>AX10*Para!$I12</f>
        <v>0</v>
      </c>
      <c r="AY64" s="35">
        <f>AY10*Para!$I12</f>
        <v>0</v>
      </c>
      <c r="AZ64" s="35">
        <f>AZ10*Para!$I12</f>
        <v>0</v>
      </c>
      <c r="BA64" s="35">
        <f>BA10*Para!$I12</f>
        <v>0</v>
      </c>
      <c r="BB64" s="35">
        <f>BB10*Para!$I12</f>
        <v>0</v>
      </c>
      <c r="BC64" s="35">
        <f>BC10*Para!$I12</f>
        <v>0</v>
      </c>
      <c r="BD64" s="35">
        <f>BD10*Para!$I12</f>
        <v>0</v>
      </c>
      <c r="BE64" s="35">
        <f>BE10*Para!$I12</f>
        <v>0</v>
      </c>
      <c r="BF64" s="35">
        <f>BF10*Para!$I12</f>
        <v>0</v>
      </c>
      <c r="BG64" s="35">
        <f>BG10*Para!$I12</f>
        <v>0</v>
      </c>
      <c r="BH64" s="35">
        <f>BH10*Para!$I12</f>
        <v>0</v>
      </c>
      <c r="BI64" s="35">
        <f>BI10*Para!$I12</f>
        <v>0</v>
      </c>
    </row>
    <row r="65" spans="1:61" x14ac:dyDescent="0.3">
      <c r="A65" s="9" t="str">
        <f t="shared" si="8"/>
        <v>Product 9</v>
      </c>
      <c r="B65" s="35">
        <f>B11*Para!$I13</f>
        <v>0</v>
      </c>
      <c r="C65" s="35">
        <f>C11*Para!$I13</f>
        <v>0</v>
      </c>
      <c r="D65" s="35">
        <f>D11*Para!$I13</f>
        <v>0</v>
      </c>
      <c r="E65" s="35">
        <f>E11*Para!$I13</f>
        <v>0</v>
      </c>
      <c r="F65" s="35">
        <f>F11*Para!$I13</f>
        <v>0</v>
      </c>
      <c r="G65" s="35">
        <f>G11*Para!$I13</f>
        <v>0</v>
      </c>
      <c r="H65" s="35">
        <f>H11*Para!$I13</f>
        <v>0</v>
      </c>
      <c r="I65" s="35">
        <f>I11*Para!$I13</f>
        <v>0</v>
      </c>
      <c r="J65" s="35">
        <f>J11*Para!$I13</f>
        <v>0</v>
      </c>
      <c r="K65" s="35">
        <f>K11*Para!$I13</f>
        <v>0</v>
      </c>
      <c r="L65" s="35">
        <f>L11*Para!$I13</f>
        <v>0</v>
      </c>
      <c r="M65" s="35">
        <f>M11*Para!$I13</f>
        <v>0</v>
      </c>
      <c r="N65" s="35">
        <f>N11*Para!$I13</f>
        <v>0</v>
      </c>
      <c r="O65" s="35">
        <f>O11*Para!$I13</f>
        <v>0</v>
      </c>
      <c r="P65" s="35">
        <f>P11*Para!$I13</f>
        <v>0</v>
      </c>
      <c r="Q65" s="35">
        <f>Q11*Para!$I13</f>
        <v>0</v>
      </c>
      <c r="R65" s="35">
        <f>R11*Para!$I13</f>
        <v>0</v>
      </c>
      <c r="S65" s="35">
        <f>S11*Para!$I13</f>
        <v>0</v>
      </c>
      <c r="T65" s="35">
        <f>T11*Para!$I13</f>
        <v>0</v>
      </c>
      <c r="U65" s="35">
        <f>U11*Para!$I13</f>
        <v>0</v>
      </c>
      <c r="V65" s="35">
        <f>V11*Para!$I13</f>
        <v>0</v>
      </c>
      <c r="W65" s="35">
        <f>W11*Para!$I13</f>
        <v>0</v>
      </c>
      <c r="X65" s="35">
        <f>X11*Para!$I13</f>
        <v>0</v>
      </c>
      <c r="Y65" s="35">
        <f>Y11*Para!$I13</f>
        <v>0</v>
      </c>
      <c r="Z65" s="35">
        <f>Z11*Para!$I13</f>
        <v>0</v>
      </c>
      <c r="AA65" s="35">
        <f>AA11*Para!$I13</f>
        <v>0</v>
      </c>
      <c r="AB65" s="35">
        <f>AB11*Para!$I13</f>
        <v>0</v>
      </c>
      <c r="AC65" s="35">
        <f>AC11*Para!$I13</f>
        <v>0</v>
      </c>
      <c r="AD65" s="35">
        <f>AD11*Para!$I13</f>
        <v>0</v>
      </c>
      <c r="AE65" s="35">
        <f>AE11*Para!$I13</f>
        <v>0</v>
      </c>
      <c r="AF65" s="35">
        <f>AF11*Para!$I13</f>
        <v>0</v>
      </c>
      <c r="AG65" s="35">
        <f>AG11*Para!$I13</f>
        <v>0</v>
      </c>
      <c r="AH65" s="35">
        <f>AH11*Para!$I13</f>
        <v>0</v>
      </c>
      <c r="AI65" s="35">
        <f>AI11*Para!$I13</f>
        <v>0</v>
      </c>
      <c r="AJ65" s="35">
        <f>AJ11*Para!$I13</f>
        <v>0</v>
      </c>
      <c r="AK65" s="35">
        <f>AK11*Para!$I13</f>
        <v>0</v>
      </c>
      <c r="AL65" s="35">
        <f>AL11*Para!$I13</f>
        <v>0</v>
      </c>
      <c r="AM65" s="35">
        <f>AM11*Para!$I13</f>
        <v>0</v>
      </c>
      <c r="AN65" s="35">
        <f>AN11*Para!$I13</f>
        <v>0</v>
      </c>
      <c r="AO65" s="35">
        <f>AO11*Para!$I13</f>
        <v>0</v>
      </c>
      <c r="AP65" s="35">
        <f>AP11*Para!$I13</f>
        <v>0</v>
      </c>
      <c r="AQ65" s="35">
        <f>AQ11*Para!$I13</f>
        <v>0</v>
      </c>
      <c r="AR65" s="35">
        <f>AR11*Para!$I13</f>
        <v>0</v>
      </c>
      <c r="AS65" s="35">
        <f>AS11*Para!$I13</f>
        <v>0</v>
      </c>
      <c r="AT65" s="35">
        <f>AT11*Para!$I13</f>
        <v>0</v>
      </c>
      <c r="AU65" s="35">
        <f>AU11*Para!$I13</f>
        <v>0</v>
      </c>
      <c r="AV65" s="35">
        <f>AV11*Para!$I13</f>
        <v>0</v>
      </c>
      <c r="AW65" s="35">
        <f>AW11*Para!$I13</f>
        <v>0</v>
      </c>
      <c r="AX65" s="35">
        <f>AX11*Para!$I13</f>
        <v>0</v>
      </c>
      <c r="AY65" s="35">
        <f>AY11*Para!$I13</f>
        <v>0</v>
      </c>
      <c r="AZ65" s="35">
        <f>AZ11*Para!$I13</f>
        <v>0</v>
      </c>
      <c r="BA65" s="35">
        <f>BA11*Para!$I13</f>
        <v>0</v>
      </c>
      <c r="BB65" s="35">
        <f>BB11*Para!$I13</f>
        <v>0</v>
      </c>
      <c r="BC65" s="35">
        <f>BC11*Para!$I13</f>
        <v>0</v>
      </c>
      <c r="BD65" s="35">
        <f>BD11*Para!$I13</f>
        <v>0</v>
      </c>
      <c r="BE65" s="35">
        <f>BE11*Para!$I13</f>
        <v>0</v>
      </c>
      <c r="BF65" s="35">
        <f>BF11*Para!$I13</f>
        <v>0</v>
      </c>
      <c r="BG65" s="35">
        <f>BG11*Para!$I13</f>
        <v>0</v>
      </c>
      <c r="BH65" s="35">
        <f>BH11*Para!$I13</f>
        <v>0</v>
      </c>
      <c r="BI65" s="35">
        <f>BI11*Para!$I13</f>
        <v>0</v>
      </c>
    </row>
    <row r="66" spans="1:61" x14ac:dyDescent="0.3">
      <c r="A66" s="9" t="str">
        <f t="shared" si="8"/>
        <v>Product 10</v>
      </c>
      <c r="B66" s="35">
        <f>B12*Para!$I14</f>
        <v>0</v>
      </c>
      <c r="C66" s="35">
        <f>C12*Para!$I14</f>
        <v>0</v>
      </c>
      <c r="D66" s="35">
        <f>D12*Para!$I14</f>
        <v>0</v>
      </c>
      <c r="E66" s="35">
        <f>E12*Para!$I14</f>
        <v>0</v>
      </c>
      <c r="F66" s="35">
        <f>F12*Para!$I14</f>
        <v>0</v>
      </c>
      <c r="G66" s="35">
        <f>G12*Para!$I14</f>
        <v>0</v>
      </c>
      <c r="H66" s="35">
        <f>H12*Para!$I14</f>
        <v>0</v>
      </c>
      <c r="I66" s="35">
        <f>I12*Para!$I14</f>
        <v>0</v>
      </c>
      <c r="J66" s="35">
        <f>J12*Para!$I14</f>
        <v>0</v>
      </c>
      <c r="K66" s="35">
        <f>K12*Para!$I14</f>
        <v>0</v>
      </c>
      <c r="L66" s="35">
        <f>L12*Para!$I14</f>
        <v>0</v>
      </c>
      <c r="M66" s="35">
        <f>M12*Para!$I14</f>
        <v>0</v>
      </c>
      <c r="N66" s="35">
        <f>N12*Para!$I14</f>
        <v>0</v>
      </c>
      <c r="O66" s="35">
        <f>O12*Para!$I14</f>
        <v>0</v>
      </c>
      <c r="P66" s="35">
        <f>P12*Para!$I14</f>
        <v>0</v>
      </c>
      <c r="Q66" s="35">
        <f>Q12*Para!$I14</f>
        <v>0</v>
      </c>
      <c r="R66" s="35">
        <f>R12*Para!$I14</f>
        <v>0</v>
      </c>
      <c r="S66" s="35">
        <f>S12*Para!$I14</f>
        <v>0</v>
      </c>
      <c r="T66" s="35">
        <f>T12*Para!$I14</f>
        <v>0</v>
      </c>
      <c r="U66" s="35">
        <f>U12*Para!$I14</f>
        <v>0</v>
      </c>
      <c r="V66" s="35">
        <f>V12*Para!$I14</f>
        <v>0</v>
      </c>
      <c r="W66" s="35">
        <f>W12*Para!$I14</f>
        <v>0</v>
      </c>
      <c r="X66" s="35">
        <f>X12*Para!$I14</f>
        <v>0</v>
      </c>
      <c r="Y66" s="35">
        <f>Y12*Para!$I14</f>
        <v>0</v>
      </c>
      <c r="Z66" s="35">
        <f>Z12*Para!$I14</f>
        <v>0</v>
      </c>
      <c r="AA66" s="35">
        <f>AA12*Para!$I14</f>
        <v>0</v>
      </c>
      <c r="AB66" s="35">
        <f>AB12*Para!$I14</f>
        <v>0</v>
      </c>
      <c r="AC66" s="35">
        <f>AC12*Para!$I14</f>
        <v>0</v>
      </c>
      <c r="AD66" s="35">
        <f>AD12*Para!$I14</f>
        <v>0</v>
      </c>
      <c r="AE66" s="35">
        <f>AE12*Para!$I14</f>
        <v>0</v>
      </c>
      <c r="AF66" s="35">
        <f>AF12*Para!$I14</f>
        <v>0</v>
      </c>
      <c r="AG66" s="35">
        <f>AG12*Para!$I14</f>
        <v>0</v>
      </c>
      <c r="AH66" s="35">
        <f>AH12*Para!$I14</f>
        <v>0</v>
      </c>
      <c r="AI66" s="35">
        <f>AI12*Para!$I14</f>
        <v>0</v>
      </c>
      <c r="AJ66" s="35">
        <f>AJ12*Para!$I14</f>
        <v>0</v>
      </c>
      <c r="AK66" s="35">
        <f>AK12*Para!$I14</f>
        <v>0</v>
      </c>
      <c r="AL66" s="35">
        <f>AL12*Para!$I14</f>
        <v>0</v>
      </c>
      <c r="AM66" s="35">
        <f>AM12*Para!$I14</f>
        <v>0</v>
      </c>
      <c r="AN66" s="35">
        <f>AN12*Para!$I14</f>
        <v>0</v>
      </c>
      <c r="AO66" s="35">
        <f>AO12*Para!$I14</f>
        <v>0</v>
      </c>
      <c r="AP66" s="35">
        <f>AP12*Para!$I14</f>
        <v>0</v>
      </c>
      <c r="AQ66" s="35">
        <f>AQ12*Para!$I14</f>
        <v>0</v>
      </c>
      <c r="AR66" s="35">
        <f>AR12*Para!$I14</f>
        <v>0</v>
      </c>
      <c r="AS66" s="35">
        <f>AS12*Para!$I14</f>
        <v>0</v>
      </c>
      <c r="AT66" s="35">
        <f>AT12*Para!$I14</f>
        <v>0</v>
      </c>
      <c r="AU66" s="35">
        <f>AU12*Para!$I14</f>
        <v>0</v>
      </c>
      <c r="AV66" s="35">
        <f>AV12*Para!$I14</f>
        <v>0</v>
      </c>
      <c r="AW66" s="35">
        <f>AW12*Para!$I14</f>
        <v>0</v>
      </c>
      <c r="AX66" s="35">
        <f>AX12*Para!$I14</f>
        <v>0</v>
      </c>
      <c r="AY66" s="35">
        <f>AY12*Para!$I14</f>
        <v>0</v>
      </c>
      <c r="AZ66" s="35">
        <f>AZ12*Para!$I14</f>
        <v>0</v>
      </c>
      <c r="BA66" s="35">
        <f>BA12*Para!$I14</f>
        <v>0</v>
      </c>
      <c r="BB66" s="35">
        <f>BB12*Para!$I14</f>
        <v>0</v>
      </c>
      <c r="BC66" s="35">
        <f>BC12*Para!$I14</f>
        <v>0</v>
      </c>
      <c r="BD66" s="35">
        <f>BD12*Para!$I14</f>
        <v>0</v>
      </c>
      <c r="BE66" s="35">
        <f>BE12*Para!$I14</f>
        <v>0</v>
      </c>
      <c r="BF66" s="35">
        <f>BF12*Para!$I14</f>
        <v>0</v>
      </c>
      <c r="BG66" s="35">
        <f>BG12*Para!$I14</f>
        <v>0</v>
      </c>
      <c r="BH66" s="35">
        <f>BH12*Para!$I14</f>
        <v>0</v>
      </c>
      <c r="BI66" s="35">
        <f>BI12*Para!$I14</f>
        <v>0</v>
      </c>
    </row>
    <row r="67" spans="1:61" ht="15" x14ac:dyDescent="0.25">
      <c r="A67" s="33"/>
    </row>
    <row r="68" spans="1:61" x14ac:dyDescent="0.3">
      <c r="A68" s="1" t="s">
        <v>78</v>
      </c>
      <c r="B68" s="35">
        <f>SUM(B57:B66)</f>
        <v>55</v>
      </c>
      <c r="C68" s="35">
        <f t="shared" ref="C68:BI68" si="9">SUM(C57:C66)</f>
        <v>55.55</v>
      </c>
      <c r="D68" s="35">
        <f t="shared" si="9"/>
        <v>56.105500000000006</v>
      </c>
      <c r="E68" s="35">
        <f t="shared" si="9"/>
        <v>56.666555000000002</v>
      </c>
      <c r="F68" s="35">
        <f t="shared" si="9"/>
        <v>57.233220549999999</v>
      </c>
      <c r="G68" s="35">
        <f t="shared" si="9"/>
        <v>57.805552755500003</v>
      </c>
      <c r="H68" s="35">
        <f t="shared" si="9"/>
        <v>58.383608283055004</v>
      </c>
      <c r="I68" s="35">
        <f t="shared" si="9"/>
        <v>58.967444365885555</v>
      </c>
      <c r="J68" s="35">
        <f t="shared" si="9"/>
        <v>59.557118809544413</v>
      </c>
      <c r="K68" s="35">
        <f t="shared" si="9"/>
        <v>60.152689997639854</v>
      </c>
      <c r="L68" s="35">
        <f t="shared" si="9"/>
        <v>60.754216897616253</v>
      </c>
      <c r="M68" s="35">
        <f t="shared" si="9"/>
        <v>61.36175906659242</v>
      </c>
      <c r="N68" s="35">
        <f t="shared" si="9"/>
        <v>61.975376657258337</v>
      </c>
      <c r="O68" s="35">
        <f t="shared" si="9"/>
        <v>62.595130423830923</v>
      </c>
      <c r="P68" s="35">
        <f t="shared" si="9"/>
        <v>63.221081728069237</v>
      </c>
      <c r="Q68" s="35">
        <f t="shared" si="9"/>
        <v>63.85329254534993</v>
      </c>
      <c r="R68" s="35">
        <f t="shared" si="9"/>
        <v>64.49182547080342</v>
      </c>
      <c r="S68" s="35">
        <f t="shared" si="9"/>
        <v>65.136743725511465</v>
      </c>
      <c r="T68" s="35">
        <f t="shared" si="9"/>
        <v>65.788111162766569</v>
      </c>
      <c r="U68" s="35">
        <f t="shared" si="9"/>
        <v>66.445992274394243</v>
      </c>
      <c r="V68" s="35">
        <f t="shared" si="9"/>
        <v>67.110452197138187</v>
      </c>
      <c r="W68" s="35">
        <f t="shared" si="9"/>
        <v>67.781556719109574</v>
      </c>
      <c r="X68" s="35">
        <f t="shared" si="9"/>
        <v>68.459372286300678</v>
      </c>
      <c r="Y68" s="35">
        <f t="shared" si="9"/>
        <v>69.143966009163677</v>
      </c>
      <c r="Z68" s="35">
        <f t="shared" si="9"/>
        <v>69.835405669255323</v>
      </c>
      <c r="AA68" s="35">
        <f t="shared" si="9"/>
        <v>70.533759725947874</v>
      </c>
      <c r="AB68" s="35">
        <f t="shared" si="9"/>
        <v>71.239097323207361</v>
      </c>
      <c r="AC68" s="35">
        <f t="shared" si="9"/>
        <v>71.951488296439422</v>
      </c>
      <c r="AD68" s="35">
        <f t="shared" si="9"/>
        <v>72.671003179403826</v>
      </c>
      <c r="AE68" s="35">
        <f t="shared" si="9"/>
        <v>73.397713211197868</v>
      </c>
      <c r="AF68" s="35">
        <f t="shared" si="9"/>
        <v>74.131690343309842</v>
      </c>
      <c r="AG68" s="35">
        <f t="shared" si="9"/>
        <v>74.873007246742944</v>
      </c>
      <c r="AH68" s="35">
        <f t="shared" si="9"/>
        <v>75.621737319210382</v>
      </c>
      <c r="AI68" s="35">
        <f t="shared" si="9"/>
        <v>76.377954692402483</v>
      </c>
      <c r="AJ68" s="35">
        <f t="shared" si="9"/>
        <v>77.14173423932651</v>
      </c>
      <c r="AK68" s="35">
        <f t="shared" si="9"/>
        <v>77.913151581719774</v>
      </c>
      <c r="AL68" s="35">
        <f t="shared" si="9"/>
        <v>78.692283097536972</v>
      </c>
      <c r="AM68" s="35">
        <f t="shared" si="9"/>
        <v>79.479205928512357</v>
      </c>
      <c r="AN68" s="35">
        <f t="shared" si="9"/>
        <v>80.273997987797472</v>
      </c>
      <c r="AO68" s="35">
        <f t="shared" si="9"/>
        <v>81.076737967675456</v>
      </c>
      <c r="AP68" s="35">
        <f t="shared" si="9"/>
        <v>81.887505347352203</v>
      </c>
      <c r="AQ68" s="35">
        <f t="shared" si="9"/>
        <v>82.706380400825722</v>
      </c>
      <c r="AR68" s="35">
        <f t="shared" si="9"/>
        <v>83.533444204833984</v>
      </c>
      <c r="AS68" s="35">
        <f t="shared" si="9"/>
        <v>84.368778646882319</v>
      </c>
      <c r="AT68" s="35">
        <f t="shared" si="9"/>
        <v>85.212466433351153</v>
      </c>
      <c r="AU68" s="35">
        <f t="shared" si="9"/>
        <v>86.064591097684655</v>
      </c>
      <c r="AV68" s="35">
        <f t="shared" si="9"/>
        <v>86.925237008661512</v>
      </c>
      <c r="AW68" s="35">
        <f t="shared" si="9"/>
        <v>87.794489378748125</v>
      </c>
      <c r="AX68" s="35">
        <f t="shared" si="9"/>
        <v>88.672434272535611</v>
      </c>
      <c r="AY68" s="35">
        <f t="shared" si="9"/>
        <v>89.559158615260955</v>
      </c>
      <c r="AZ68" s="35">
        <f t="shared" si="9"/>
        <v>90.45475020141356</v>
      </c>
      <c r="BA68" s="35">
        <f t="shared" si="9"/>
        <v>91.3592977034277</v>
      </c>
      <c r="BB68" s="35">
        <f t="shared" si="9"/>
        <v>92.27289068046197</v>
      </c>
      <c r="BC68" s="35">
        <f t="shared" si="9"/>
        <v>93.195619587266592</v>
      </c>
      <c r="BD68" s="35">
        <f t="shared" si="9"/>
        <v>94.12757578313925</v>
      </c>
      <c r="BE68" s="35">
        <f t="shared" si="9"/>
        <v>95.068851540970655</v>
      </c>
      <c r="BF68" s="35">
        <f t="shared" si="9"/>
        <v>96.01954005638035</v>
      </c>
      <c r="BG68" s="35">
        <f t="shared" si="9"/>
        <v>96.979735456944155</v>
      </c>
      <c r="BH68" s="35">
        <f t="shared" si="9"/>
        <v>97.949532811513606</v>
      </c>
      <c r="BI68" s="35">
        <f t="shared" si="9"/>
        <v>98.929028139628741</v>
      </c>
    </row>
  </sheetData>
  <sheetProtection selectLockedCells="1"/>
  <mergeCells count="5">
    <mergeCell ref="B1:M1"/>
    <mergeCell ref="N1:Y1"/>
    <mergeCell ref="Z1:AK1"/>
    <mergeCell ref="AL1:AW1"/>
    <mergeCell ref="AX1:BI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I33"/>
  <sheetViews>
    <sheetView zoomScale="60" zoomScaleNormal="6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baseColWidth="10" defaultColWidth="9.140625" defaultRowHeight="18.75" x14ac:dyDescent="0.3"/>
  <cols>
    <col min="1" max="1" width="24.7109375" style="9" customWidth="1"/>
    <col min="2" max="2" width="12.7109375" style="33" customWidth="1"/>
    <col min="3" max="3" width="12.7109375" style="34" customWidth="1"/>
    <col min="4" max="7" width="12.7109375" style="33" customWidth="1"/>
    <col min="8" max="12" width="9.140625" style="8"/>
    <col min="13" max="13" width="9.5703125" style="8" bestFit="1" customWidth="1"/>
    <col min="14" max="16384" width="9.140625" style="8"/>
  </cols>
  <sheetData>
    <row r="1" spans="1:61" s="9" customFormat="1" ht="23.25" x14ac:dyDescent="0.35">
      <c r="A1" s="32" t="s">
        <v>90</v>
      </c>
      <c r="B1" s="56">
        <f>COGS!B1</f>
        <v>2025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>
        <f>B1+1</f>
        <v>2026</v>
      </c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>
        <f>N1+1</f>
        <v>2027</v>
      </c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>
        <f>Z1+1</f>
        <v>2028</v>
      </c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>
        <f>AL1+1</f>
        <v>2029</v>
      </c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</row>
    <row r="2" spans="1:61" s="9" customFormat="1" x14ac:dyDescent="0.3">
      <c r="A2" s="1" t="s">
        <v>32</v>
      </c>
      <c r="B2" s="1" t="str">
        <f>COGS!B2</f>
        <v>Jan</v>
      </c>
      <c r="C2" s="1" t="str">
        <f>COGS!C2</f>
        <v>Feb</v>
      </c>
      <c r="D2" s="1" t="str">
        <f>COGS!D2</f>
        <v>Mar</v>
      </c>
      <c r="E2" s="1" t="str">
        <f>COGS!E2</f>
        <v>Apr</v>
      </c>
      <c r="F2" s="1" t="str">
        <f>COGS!F2</f>
        <v>May</v>
      </c>
      <c r="G2" s="1" t="str">
        <f>COGS!G2</f>
        <v>Jun</v>
      </c>
      <c r="H2" s="1" t="str">
        <f>COGS!H2</f>
        <v>Jul</v>
      </c>
      <c r="I2" s="1" t="str">
        <f>COGS!I2</f>
        <v>Aug</v>
      </c>
      <c r="J2" s="1" t="str">
        <f>COGS!J2</f>
        <v>Sep</v>
      </c>
      <c r="K2" s="1" t="str">
        <f>COGS!K2</f>
        <v>Oct</v>
      </c>
      <c r="L2" s="1" t="str">
        <f>COGS!L2</f>
        <v>Nov</v>
      </c>
      <c r="M2" s="1" t="str">
        <f>COGS!M2</f>
        <v>Dec</v>
      </c>
      <c r="N2" s="1" t="str">
        <f>COGS!N2</f>
        <v>Jan</v>
      </c>
      <c r="O2" s="1" t="str">
        <f>COGS!O2</f>
        <v>Feb</v>
      </c>
      <c r="P2" s="1" t="str">
        <f>COGS!P2</f>
        <v>Mar</v>
      </c>
      <c r="Q2" s="1" t="str">
        <f>COGS!Q2</f>
        <v>Apr</v>
      </c>
      <c r="R2" s="1" t="str">
        <f>COGS!R2</f>
        <v>May</v>
      </c>
      <c r="S2" s="1" t="str">
        <f>COGS!S2</f>
        <v>Jun</v>
      </c>
      <c r="T2" s="1" t="str">
        <f>COGS!T2</f>
        <v>Jul</v>
      </c>
      <c r="U2" s="1" t="str">
        <f>COGS!U2</f>
        <v>Aug</v>
      </c>
      <c r="V2" s="1" t="str">
        <f>COGS!V2</f>
        <v>Sep</v>
      </c>
      <c r="W2" s="1" t="str">
        <f>COGS!W2</f>
        <v>Oct</v>
      </c>
      <c r="X2" s="1" t="str">
        <f>COGS!X2</f>
        <v>Nov</v>
      </c>
      <c r="Y2" s="1" t="str">
        <f>COGS!Y2</f>
        <v>Dec</v>
      </c>
      <c r="Z2" s="1" t="str">
        <f>COGS!Z2</f>
        <v>Jan</v>
      </c>
      <c r="AA2" s="1" t="str">
        <f>COGS!AA2</f>
        <v>Feb</v>
      </c>
      <c r="AB2" s="1" t="str">
        <f>COGS!AB2</f>
        <v>Mar</v>
      </c>
      <c r="AC2" s="1" t="str">
        <f>COGS!AC2</f>
        <v>Apr</v>
      </c>
      <c r="AD2" s="1" t="str">
        <f>COGS!AD2</f>
        <v>May</v>
      </c>
      <c r="AE2" s="1" t="str">
        <f>COGS!AE2</f>
        <v>Jun</v>
      </c>
      <c r="AF2" s="1" t="str">
        <f>COGS!AF2</f>
        <v>Jul</v>
      </c>
      <c r="AG2" s="1" t="str">
        <f>COGS!AG2</f>
        <v>Aug</v>
      </c>
      <c r="AH2" s="1" t="str">
        <f>COGS!AH2</f>
        <v>Sep</v>
      </c>
      <c r="AI2" s="1" t="str">
        <f>COGS!AI2</f>
        <v>Oct</v>
      </c>
      <c r="AJ2" s="1" t="str">
        <f>COGS!AJ2</f>
        <v>Nov</v>
      </c>
      <c r="AK2" s="1" t="str">
        <f>COGS!AK2</f>
        <v>Dec</v>
      </c>
      <c r="AL2" s="1" t="str">
        <f>COGS!AL2</f>
        <v>Jan</v>
      </c>
      <c r="AM2" s="1" t="str">
        <f>COGS!AM2</f>
        <v>Feb</v>
      </c>
      <c r="AN2" s="1" t="str">
        <f>COGS!AN2</f>
        <v>Mar</v>
      </c>
      <c r="AO2" s="1" t="str">
        <f>COGS!AO2</f>
        <v>Apr</v>
      </c>
      <c r="AP2" s="1" t="str">
        <f>COGS!AP2</f>
        <v>May</v>
      </c>
      <c r="AQ2" s="1" t="str">
        <f>COGS!AQ2</f>
        <v>Jun</v>
      </c>
      <c r="AR2" s="1" t="str">
        <f>COGS!AR2</f>
        <v>Jul</v>
      </c>
      <c r="AS2" s="1" t="str">
        <f>COGS!AS2</f>
        <v>Aug</v>
      </c>
      <c r="AT2" s="1" t="str">
        <f>COGS!AT2</f>
        <v>Sep</v>
      </c>
      <c r="AU2" s="1" t="str">
        <f>COGS!AU2</f>
        <v>Oct</v>
      </c>
      <c r="AV2" s="1" t="str">
        <f>COGS!AV2</f>
        <v>Nov</v>
      </c>
      <c r="AW2" s="1" t="str">
        <f>COGS!AW2</f>
        <v>Dec</v>
      </c>
      <c r="AX2" s="1" t="str">
        <f>COGS!AX2</f>
        <v>Jan</v>
      </c>
      <c r="AY2" s="1" t="str">
        <f>COGS!AY2</f>
        <v>Feb</v>
      </c>
      <c r="AZ2" s="1" t="str">
        <f>COGS!AZ2</f>
        <v>Mar</v>
      </c>
      <c r="BA2" s="1" t="str">
        <f>COGS!BA2</f>
        <v>Apr</v>
      </c>
      <c r="BB2" s="1" t="str">
        <f>COGS!BB2</f>
        <v>May</v>
      </c>
      <c r="BC2" s="1" t="str">
        <f>COGS!BC2</f>
        <v>Jun</v>
      </c>
      <c r="BD2" s="1" t="str">
        <f>COGS!BD2</f>
        <v>Jul</v>
      </c>
      <c r="BE2" s="1" t="str">
        <f>COGS!BE2</f>
        <v>Aug</v>
      </c>
      <c r="BF2" s="1" t="str">
        <f>COGS!BF2</f>
        <v>Sep</v>
      </c>
      <c r="BG2" s="1" t="str">
        <f>COGS!BG2</f>
        <v>Oct</v>
      </c>
      <c r="BH2" s="1" t="str">
        <f>COGS!BH2</f>
        <v>Nov</v>
      </c>
      <c r="BI2" s="1" t="str">
        <f>COGS!BI2</f>
        <v>Dec</v>
      </c>
    </row>
    <row r="3" spans="1:61" x14ac:dyDescent="0.3">
      <c r="A3" s="37" t="s">
        <v>34</v>
      </c>
      <c r="B3" s="40"/>
      <c r="C3" s="15"/>
      <c r="D3" s="40"/>
      <c r="E3" s="40"/>
      <c r="F3" s="40"/>
      <c r="G3" s="40"/>
      <c r="H3" s="40"/>
      <c r="I3" s="15"/>
      <c r="J3" s="40"/>
      <c r="K3" s="40"/>
      <c r="L3" s="40"/>
      <c r="M3" s="40"/>
      <c r="N3" s="40"/>
      <c r="O3" s="15"/>
      <c r="P3" s="40"/>
      <c r="Q3" s="40"/>
      <c r="R3" s="40"/>
      <c r="S3" s="40"/>
      <c r="T3" s="40"/>
      <c r="U3" s="15"/>
      <c r="V3" s="40"/>
      <c r="W3" s="40"/>
      <c r="X3" s="40"/>
      <c r="Y3" s="40"/>
      <c r="Z3" s="40"/>
      <c r="AA3" s="15"/>
      <c r="AB3" s="40"/>
      <c r="AC3" s="40"/>
      <c r="AD3" s="40"/>
      <c r="AE3" s="40"/>
      <c r="AF3" s="40"/>
      <c r="AG3" s="15"/>
      <c r="AH3" s="40"/>
      <c r="AI3" s="40"/>
      <c r="AJ3" s="40"/>
      <c r="AK3" s="40"/>
      <c r="AL3" s="40"/>
      <c r="AM3" s="15"/>
      <c r="AN3" s="40"/>
      <c r="AO3" s="40"/>
      <c r="AP3" s="40"/>
      <c r="AQ3" s="40"/>
      <c r="AR3" s="40"/>
      <c r="AS3" s="15"/>
      <c r="AT3" s="40"/>
      <c r="AU3" s="40"/>
      <c r="AV3" s="40"/>
      <c r="AW3" s="15"/>
      <c r="AX3" s="40"/>
      <c r="AY3" s="15"/>
      <c r="AZ3" s="40"/>
      <c r="BA3" s="40"/>
      <c r="BB3" s="40"/>
      <c r="BC3" s="40"/>
      <c r="BD3" s="40"/>
      <c r="BE3" s="15"/>
      <c r="BF3" s="40"/>
      <c r="BG3" s="40"/>
      <c r="BH3" s="40"/>
      <c r="BI3" s="15"/>
    </row>
    <row r="4" spans="1:61" x14ac:dyDescent="0.3">
      <c r="A4" s="37" t="s">
        <v>35</v>
      </c>
      <c r="B4" s="40"/>
      <c r="C4" s="15"/>
      <c r="D4" s="40"/>
      <c r="E4" s="40"/>
      <c r="F4" s="40"/>
      <c r="G4" s="40"/>
      <c r="H4" s="40"/>
      <c r="I4" s="15"/>
      <c r="J4" s="40"/>
      <c r="K4" s="40"/>
      <c r="L4" s="40"/>
      <c r="M4" s="40"/>
      <c r="N4" s="40"/>
      <c r="O4" s="15"/>
      <c r="P4" s="40"/>
      <c r="Q4" s="40"/>
      <c r="R4" s="40"/>
      <c r="S4" s="40"/>
      <c r="T4" s="40"/>
      <c r="U4" s="15"/>
      <c r="V4" s="40"/>
      <c r="W4" s="40"/>
      <c r="X4" s="40"/>
      <c r="Y4" s="40"/>
      <c r="Z4" s="40"/>
      <c r="AA4" s="15"/>
      <c r="AB4" s="40"/>
      <c r="AC4" s="40"/>
      <c r="AD4" s="40"/>
      <c r="AE4" s="40"/>
      <c r="AF4" s="40"/>
      <c r="AG4" s="15"/>
      <c r="AH4" s="40"/>
      <c r="AI4" s="40"/>
      <c r="AJ4" s="40"/>
      <c r="AK4" s="40"/>
      <c r="AL4" s="40"/>
      <c r="AM4" s="15"/>
      <c r="AN4" s="40"/>
      <c r="AO4" s="40"/>
      <c r="AP4" s="40"/>
      <c r="AQ4" s="40"/>
      <c r="AR4" s="40"/>
      <c r="AS4" s="15"/>
      <c r="AT4" s="40"/>
      <c r="AU4" s="40"/>
      <c r="AV4" s="40"/>
      <c r="AW4" s="15"/>
      <c r="AX4" s="40"/>
      <c r="AY4" s="15"/>
      <c r="AZ4" s="40"/>
      <c r="BA4" s="40"/>
      <c r="BB4" s="40"/>
      <c r="BC4" s="40"/>
      <c r="BD4" s="40"/>
      <c r="BE4" s="15"/>
      <c r="BF4" s="40"/>
      <c r="BG4" s="40"/>
      <c r="BH4" s="40"/>
      <c r="BI4" s="15"/>
    </row>
    <row r="5" spans="1:61" x14ac:dyDescent="0.3">
      <c r="A5" s="37" t="s">
        <v>36</v>
      </c>
      <c r="B5" s="40"/>
      <c r="C5" s="15"/>
      <c r="D5" s="40"/>
      <c r="E5" s="40"/>
      <c r="F5" s="40"/>
      <c r="G5" s="40"/>
      <c r="H5" s="40"/>
      <c r="I5" s="15"/>
      <c r="J5" s="40"/>
      <c r="K5" s="40"/>
      <c r="L5" s="40"/>
      <c r="M5" s="40"/>
      <c r="N5" s="40"/>
      <c r="O5" s="15"/>
      <c r="P5" s="40"/>
      <c r="Q5" s="40"/>
      <c r="R5" s="40"/>
      <c r="S5" s="40"/>
      <c r="T5" s="40"/>
      <c r="U5" s="15"/>
      <c r="V5" s="40"/>
      <c r="W5" s="40"/>
      <c r="X5" s="40"/>
      <c r="Y5" s="40"/>
      <c r="Z5" s="40"/>
      <c r="AA5" s="15"/>
      <c r="AB5" s="40"/>
      <c r="AC5" s="40"/>
      <c r="AD5" s="40"/>
      <c r="AE5" s="40"/>
      <c r="AF5" s="40"/>
      <c r="AG5" s="15"/>
      <c r="AH5" s="40"/>
      <c r="AI5" s="40"/>
      <c r="AJ5" s="40"/>
      <c r="AK5" s="40"/>
      <c r="AL5" s="40"/>
      <c r="AM5" s="15"/>
      <c r="AN5" s="40"/>
      <c r="AO5" s="40"/>
      <c r="AP5" s="40"/>
      <c r="AQ5" s="40"/>
      <c r="AR5" s="40"/>
      <c r="AS5" s="15"/>
      <c r="AT5" s="40"/>
      <c r="AU5" s="40"/>
      <c r="AV5" s="40"/>
      <c r="AW5" s="15"/>
      <c r="AX5" s="40"/>
      <c r="AY5" s="15"/>
      <c r="AZ5" s="40"/>
      <c r="BA5" s="40"/>
      <c r="BB5" s="40"/>
      <c r="BC5" s="40"/>
      <c r="BD5" s="40"/>
      <c r="BE5" s="15"/>
      <c r="BF5" s="40"/>
      <c r="BG5" s="40"/>
      <c r="BH5" s="40"/>
      <c r="BI5" s="15"/>
    </row>
    <row r="6" spans="1:61" x14ac:dyDescent="0.3">
      <c r="A6" s="37" t="s">
        <v>37</v>
      </c>
      <c r="B6" s="40"/>
      <c r="C6" s="15"/>
      <c r="D6" s="40"/>
      <c r="E6" s="40"/>
      <c r="F6" s="40"/>
      <c r="G6" s="40"/>
      <c r="H6" s="40"/>
      <c r="I6" s="15"/>
      <c r="J6" s="40"/>
      <c r="K6" s="40"/>
      <c r="L6" s="40"/>
      <c r="M6" s="40"/>
      <c r="N6" s="40"/>
      <c r="O6" s="15"/>
      <c r="P6" s="40"/>
      <c r="Q6" s="40"/>
      <c r="R6" s="40"/>
      <c r="S6" s="40"/>
      <c r="T6" s="40"/>
      <c r="U6" s="15"/>
      <c r="V6" s="40"/>
      <c r="W6" s="40"/>
      <c r="X6" s="40"/>
      <c r="Y6" s="40"/>
      <c r="Z6" s="40"/>
      <c r="AA6" s="15"/>
      <c r="AB6" s="40"/>
      <c r="AC6" s="40"/>
      <c r="AD6" s="40"/>
      <c r="AE6" s="40"/>
      <c r="AF6" s="40"/>
      <c r="AG6" s="15"/>
      <c r="AH6" s="40"/>
      <c r="AI6" s="40"/>
      <c r="AJ6" s="40"/>
      <c r="AK6" s="40"/>
      <c r="AL6" s="40"/>
      <c r="AM6" s="15"/>
      <c r="AN6" s="40"/>
      <c r="AO6" s="40"/>
      <c r="AP6" s="40"/>
      <c r="AQ6" s="40"/>
      <c r="AR6" s="40"/>
      <c r="AS6" s="15"/>
      <c r="AT6" s="40"/>
      <c r="AU6" s="40"/>
      <c r="AV6" s="40"/>
      <c r="AW6" s="15"/>
      <c r="AX6" s="40"/>
      <c r="AY6" s="15"/>
      <c r="AZ6" s="40"/>
      <c r="BA6" s="40"/>
      <c r="BB6" s="40"/>
      <c r="BC6" s="40"/>
      <c r="BD6" s="40"/>
      <c r="BE6" s="15"/>
      <c r="BF6" s="40"/>
      <c r="BG6" s="40"/>
      <c r="BH6" s="40"/>
      <c r="BI6" s="15"/>
    </row>
    <row r="7" spans="1:61" x14ac:dyDescent="0.3">
      <c r="A7" s="37" t="s">
        <v>38</v>
      </c>
      <c r="B7" s="40"/>
      <c r="C7" s="15"/>
      <c r="D7" s="40"/>
      <c r="E7" s="40"/>
      <c r="F7" s="40"/>
      <c r="G7" s="40"/>
      <c r="H7" s="40"/>
      <c r="I7" s="15"/>
      <c r="J7" s="40"/>
      <c r="K7" s="40"/>
      <c r="L7" s="40"/>
      <c r="M7" s="40"/>
      <c r="N7" s="40"/>
      <c r="O7" s="15"/>
      <c r="P7" s="40"/>
      <c r="Q7" s="40"/>
      <c r="R7" s="40"/>
      <c r="S7" s="40"/>
      <c r="T7" s="40"/>
      <c r="U7" s="15"/>
      <c r="V7" s="40"/>
      <c r="W7" s="40"/>
      <c r="X7" s="40"/>
      <c r="Y7" s="40"/>
      <c r="Z7" s="40"/>
      <c r="AA7" s="15"/>
      <c r="AB7" s="40"/>
      <c r="AC7" s="40"/>
      <c r="AD7" s="40"/>
      <c r="AE7" s="40"/>
      <c r="AF7" s="40"/>
      <c r="AG7" s="15"/>
      <c r="AH7" s="40"/>
      <c r="AI7" s="40"/>
      <c r="AJ7" s="40"/>
      <c r="AK7" s="40"/>
      <c r="AL7" s="40"/>
      <c r="AM7" s="15"/>
      <c r="AN7" s="40"/>
      <c r="AO7" s="40"/>
      <c r="AP7" s="40"/>
      <c r="AQ7" s="40"/>
      <c r="AR7" s="40"/>
      <c r="AS7" s="15"/>
      <c r="AT7" s="40"/>
      <c r="AU7" s="40"/>
      <c r="AV7" s="40"/>
      <c r="AW7" s="15"/>
      <c r="AX7" s="40"/>
      <c r="AY7" s="15"/>
      <c r="AZ7" s="40"/>
      <c r="BA7" s="40"/>
      <c r="BB7" s="40"/>
      <c r="BC7" s="40"/>
      <c r="BD7" s="40"/>
      <c r="BE7" s="15"/>
      <c r="BF7" s="40"/>
      <c r="BG7" s="40"/>
      <c r="BH7" s="40"/>
      <c r="BI7" s="15"/>
    </row>
    <row r="8" spans="1:61" ht="15" x14ac:dyDescent="0.25">
      <c r="A8" s="8"/>
      <c r="B8" s="8"/>
      <c r="C8" s="8"/>
      <c r="D8" s="8"/>
      <c r="E8" s="8"/>
      <c r="F8" s="8"/>
      <c r="G8" s="8"/>
    </row>
    <row r="9" spans="1:61" x14ac:dyDescent="0.3">
      <c r="A9" s="1" t="s">
        <v>39</v>
      </c>
      <c r="B9" s="39">
        <f>SUM(B3:B7)</f>
        <v>0</v>
      </c>
      <c r="C9" s="39">
        <f t="shared" ref="C9:BI9" si="0">SUM(C3:C7)</f>
        <v>0</v>
      </c>
      <c r="D9" s="39">
        <f t="shared" si="0"/>
        <v>0</v>
      </c>
      <c r="E9" s="39">
        <f t="shared" si="0"/>
        <v>0</v>
      </c>
      <c r="F9" s="39">
        <f t="shared" si="0"/>
        <v>0</v>
      </c>
      <c r="G9" s="39">
        <f t="shared" si="0"/>
        <v>0</v>
      </c>
      <c r="H9" s="39">
        <f t="shared" si="0"/>
        <v>0</v>
      </c>
      <c r="I9" s="39">
        <f t="shared" si="0"/>
        <v>0</v>
      </c>
      <c r="J9" s="39">
        <f t="shared" si="0"/>
        <v>0</v>
      </c>
      <c r="K9" s="39">
        <f t="shared" si="0"/>
        <v>0</v>
      </c>
      <c r="L9" s="39">
        <f t="shared" si="0"/>
        <v>0</v>
      </c>
      <c r="M9" s="39">
        <f t="shared" si="0"/>
        <v>0</v>
      </c>
      <c r="N9" s="39">
        <f t="shared" si="0"/>
        <v>0</v>
      </c>
      <c r="O9" s="39">
        <f t="shared" si="0"/>
        <v>0</v>
      </c>
      <c r="P9" s="39">
        <f t="shared" si="0"/>
        <v>0</v>
      </c>
      <c r="Q9" s="39">
        <f t="shared" si="0"/>
        <v>0</v>
      </c>
      <c r="R9" s="39">
        <f t="shared" si="0"/>
        <v>0</v>
      </c>
      <c r="S9" s="39">
        <f t="shared" si="0"/>
        <v>0</v>
      </c>
      <c r="T9" s="39">
        <f t="shared" si="0"/>
        <v>0</v>
      </c>
      <c r="U9" s="39">
        <f t="shared" si="0"/>
        <v>0</v>
      </c>
      <c r="V9" s="39">
        <f t="shared" si="0"/>
        <v>0</v>
      </c>
      <c r="W9" s="39">
        <f t="shared" si="0"/>
        <v>0</v>
      </c>
      <c r="X9" s="39">
        <f t="shared" si="0"/>
        <v>0</v>
      </c>
      <c r="Y9" s="39">
        <f t="shared" si="0"/>
        <v>0</v>
      </c>
      <c r="Z9" s="39">
        <f t="shared" si="0"/>
        <v>0</v>
      </c>
      <c r="AA9" s="39">
        <f t="shared" si="0"/>
        <v>0</v>
      </c>
      <c r="AB9" s="39">
        <f t="shared" si="0"/>
        <v>0</v>
      </c>
      <c r="AC9" s="39">
        <f t="shared" si="0"/>
        <v>0</v>
      </c>
      <c r="AD9" s="39">
        <f t="shared" si="0"/>
        <v>0</v>
      </c>
      <c r="AE9" s="39">
        <f t="shared" si="0"/>
        <v>0</v>
      </c>
      <c r="AF9" s="39">
        <f t="shared" si="0"/>
        <v>0</v>
      </c>
      <c r="AG9" s="39">
        <f t="shared" si="0"/>
        <v>0</v>
      </c>
      <c r="AH9" s="39">
        <f t="shared" si="0"/>
        <v>0</v>
      </c>
      <c r="AI9" s="39">
        <f t="shared" si="0"/>
        <v>0</v>
      </c>
      <c r="AJ9" s="39">
        <f t="shared" si="0"/>
        <v>0</v>
      </c>
      <c r="AK9" s="39">
        <f t="shared" si="0"/>
        <v>0</v>
      </c>
      <c r="AL9" s="39">
        <f t="shared" si="0"/>
        <v>0</v>
      </c>
      <c r="AM9" s="39">
        <f t="shared" si="0"/>
        <v>0</v>
      </c>
      <c r="AN9" s="39">
        <f t="shared" si="0"/>
        <v>0</v>
      </c>
      <c r="AO9" s="39">
        <f t="shared" si="0"/>
        <v>0</v>
      </c>
      <c r="AP9" s="39">
        <f t="shared" si="0"/>
        <v>0</v>
      </c>
      <c r="AQ9" s="39">
        <f t="shared" si="0"/>
        <v>0</v>
      </c>
      <c r="AR9" s="39">
        <f t="shared" si="0"/>
        <v>0</v>
      </c>
      <c r="AS9" s="39">
        <f t="shared" si="0"/>
        <v>0</v>
      </c>
      <c r="AT9" s="39">
        <f t="shared" si="0"/>
        <v>0</v>
      </c>
      <c r="AU9" s="39">
        <f t="shared" si="0"/>
        <v>0</v>
      </c>
      <c r="AV9" s="39">
        <f t="shared" si="0"/>
        <v>0</v>
      </c>
      <c r="AW9" s="39">
        <f t="shared" si="0"/>
        <v>0</v>
      </c>
      <c r="AX9" s="39">
        <f t="shared" si="0"/>
        <v>0</v>
      </c>
      <c r="AY9" s="39">
        <f t="shared" si="0"/>
        <v>0</v>
      </c>
      <c r="AZ9" s="39">
        <f t="shared" si="0"/>
        <v>0</v>
      </c>
      <c r="BA9" s="39">
        <f t="shared" si="0"/>
        <v>0</v>
      </c>
      <c r="BB9" s="39">
        <f t="shared" si="0"/>
        <v>0</v>
      </c>
      <c r="BC9" s="39">
        <f t="shared" si="0"/>
        <v>0</v>
      </c>
      <c r="BD9" s="39">
        <f t="shared" si="0"/>
        <v>0</v>
      </c>
      <c r="BE9" s="39">
        <f t="shared" si="0"/>
        <v>0</v>
      </c>
      <c r="BF9" s="39">
        <f t="shared" si="0"/>
        <v>0</v>
      </c>
      <c r="BG9" s="39">
        <f t="shared" si="0"/>
        <v>0</v>
      </c>
      <c r="BH9" s="39">
        <f t="shared" si="0"/>
        <v>0</v>
      </c>
      <c r="BI9" s="39">
        <f t="shared" si="0"/>
        <v>0</v>
      </c>
    </row>
    <row r="10" spans="1:61" ht="15" x14ac:dyDescent="0.25">
      <c r="A10" s="8"/>
      <c r="B10" s="8"/>
      <c r="C10" s="8"/>
      <c r="D10" s="8"/>
      <c r="E10" s="8"/>
      <c r="F10" s="8"/>
      <c r="G10" s="8"/>
    </row>
    <row r="11" spans="1:61" x14ac:dyDescent="0.3">
      <c r="A11" s="37" t="s">
        <v>41</v>
      </c>
      <c r="B11" s="40"/>
      <c r="C11" s="15"/>
      <c r="D11" s="40"/>
      <c r="E11" s="40"/>
      <c r="F11" s="40"/>
      <c r="G11" s="40"/>
      <c r="H11" s="40"/>
      <c r="I11" s="15"/>
      <c r="J11" s="40"/>
      <c r="K11" s="40"/>
      <c r="L11" s="40"/>
      <c r="M11" s="40"/>
      <c r="N11" s="40"/>
      <c r="O11" s="15"/>
      <c r="P11" s="40"/>
      <c r="Q11" s="40"/>
      <c r="R11" s="40"/>
      <c r="S11" s="40"/>
      <c r="T11" s="40"/>
      <c r="U11" s="15"/>
      <c r="V11" s="40"/>
      <c r="W11" s="40"/>
      <c r="X11" s="40"/>
      <c r="Y11" s="40"/>
      <c r="Z11" s="40"/>
      <c r="AA11" s="15"/>
      <c r="AB11" s="40"/>
      <c r="AC11" s="40"/>
      <c r="AD11" s="40"/>
      <c r="AE11" s="40"/>
      <c r="AF11" s="40"/>
      <c r="AG11" s="15"/>
      <c r="AH11" s="40"/>
      <c r="AI11" s="40"/>
      <c r="AJ11" s="40"/>
      <c r="AK11" s="40"/>
      <c r="AL11" s="40"/>
      <c r="AM11" s="15"/>
      <c r="AN11" s="40"/>
      <c r="AO11" s="40"/>
      <c r="AP11" s="40"/>
      <c r="AQ11" s="40"/>
      <c r="AR11" s="40"/>
      <c r="AS11" s="15"/>
      <c r="AT11" s="40"/>
      <c r="AU11" s="40"/>
      <c r="AV11" s="40"/>
      <c r="AW11" s="15"/>
      <c r="AX11" s="40"/>
      <c r="AY11" s="15"/>
      <c r="AZ11" s="40"/>
      <c r="BA11" s="40"/>
      <c r="BB11" s="40"/>
      <c r="BC11" s="40"/>
      <c r="BD11" s="40"/>
      <c r="BE11" s="15"/>
      <c r="BF11" s="40"/>
      <c r="BG11" s="40"/>
      <c r="BH11" s="40"/>
      <c r="BI11" s="15"/>
    </row>
    <row r="12" spans="1:61" x14ac:dyDescent="0.3">
      <c r="A12" s="37" t="s">
        <v>42</v>
      </c>
      <c r="B12" s="40"/>
      <c r="C12" s="15"/>
      <c r="D12" s="40"/>
      <c r="E12" s="40"/>
      <c r="F12" s="40"/>
      <c r="G12" s="40"/>
      <c r="H12" s="40"/>
      <c r="I12" s="15"/>
      <c r="J12" s="40"/>
      <c r="K12" s="40"/>
      <c r="L12" s="40"/>
      <c r="M12" s="40"/>
      <c r="N12" s="40"/>
      <c r="O12" s="15"/>
      <c r="P12" s="40"/>
      <c r="Q12" s="40"/>
      <c r="R12" s="40"/>
      <c r="S12" s="40"/>
      <c r="T12" s="40"/>
      <c r="U12" s="15"/>
      <c r="V12" s="40"/>
      <c r="W12" s="40"/>
      <c r="X12" s="40"/>
      <c r="Y12" s="40"/>
      <c r="Z12" s="40"/>
      <c r="AA12" s="15"/>
      <c r="AB12" s="40"/>
      <c r="AC12" s="40"/>
      <c r="AD12" s="40"/>
      <c r="AE12" s="40"/>
      <c r="AF12" s="40"/>
      <c r="AG12" s="15"/>
      <c r="AH12" s="40"/>
      <c r="AI12" s="40"/>
      <c r="AJ12" s="40"/>
      <c r="AK12" s="40"/>
      <c r="AL12" s="40"/>
      <c r="AM12" s="15"/>
      <c r="AN12" s="40"/>
      <c r="AO12" s="40"/>
      <c r="AP12" s="40"/>
      <c r="AQ12" s="40"/>
      <c r="AR12" s="40"/>
      <c r="AS12" s="15"/>
      <c r="AT12" s="40"/>
      <c r="AU12" s="40"/>
      <c r="AV12" s="40"/>
      <c r="AW12" s="15"/>
      <c r="AX12" s="40"/>
      <c r="AY12" s="15"/>
      <c r="AZ12" s="40"/>
      <c r="BA12" s="40"/>
      <c r="BB12" s="40"/>
      <c r="BC12" s="40"/>
      <c r="BD12" s="40"/>
      <c r="BE12" s="15"/>
      <c r="BF12" s="40"/>
      <c r="BG12" s="40"/>
      <c r="BH12" s="40"/>
      <c r="BI12" s="15"/>
    </row>
    <row r="13" spans="1:61" x14ac:dyDescent="0.3">
      <c r="A13" s="37" t="s">
        <v>43</v>
      </c>
      <c r="B13" s="40"/>
      <c r="C13" s="15"/>
      <c r="D13" s="40"/>
      <c r="E13" s="40"/>
      <c r="F13" s="40"/>
      <c r="G13" s="40"/>
      <c r="H13" s="40"/>
      <c r="I13" s="15"/>
      <c r="J13" s="40"/>
      <c r="K13" s="40"/>
      <c r="L13" s="40"/>
      <c r="M13" s="40"/>
      <c r="N13" s="40"/>
      <c r="O13" s="15"/>
      <c r="P13" s="40"/>
      <c r="Q13" s="40"/>
      <c r="R13" s="40"/>
      <c r="S13" s="40"/>
      <c r="T13" s="40"/>
      <c r="U13" s="15"/>
      <c r="V13" s="40"/>
      <c r="W13" s="40"/>
      <c r="X13" s="40"/>
      <c r="Y13" s="40"/>
      <c r="Z13" s="40"/>
      <c r="AA13" s="15"/>
      <c r="AB13" s="40"/>
      <c r="AC13" s="40"/>
      <c r="AD13" s="40"/>
      <c r="AE13" s="40"/>
      <c r="AF13" s="40"/>
      <c r="AG13" s="15"/>
      <c r="AH13" s="40"/>
      <c r="AI13" s="40"/>
      <c r="AJ13" s="40"/>
      <c r="AK13" s="40"/>
      <c r="AL13" s="40"/>
      <c r="AM13" s="15"/>
      <c r="AN13" s="40"/>
      <c r="AO13" s="40"/>
      <c r="AP13" s="40"/>
      <c r="AQ13" s="40"/>
      <c r="AR13" s="40"/>
      <c r="AS13" s="15"/>
      <c r="AT13" s="40"/>
      <c r="AU13" s="40"/>
      <c r="AV13" s="40"/>
      <c r="AW13" s="15"/>
      <c r="AX13" s="40"/>
      <c r="AY13" s="15"/>
      <c r="AZ13" s="40"/>
      <c r="BA13" s="40"/>
      <c r="BB13" s="40"/>
      <c r="BC13" s="40"/>
      <c r="BD13" s="40"/>
      <c r="BE13" s="15"/>
      <c r="BF13" s="40"/>
      <c r="BG13" s="40"/>
      <c r="BH13" s="40"/>
      <c r="BI13" s="15"/>
    </row>
    <row r="14" spans="1:61" x14ac:dyDescent="0.3">
      <c r="A14" s="37" t="s">
        <v>44</v>
      </c>
      <c r="B14" s="40"/>
      <c r="C14" s="15"/>
      <c r="D14" s="40"/>
      <c r="E14" s="40"/>
      <c r="F14" s="40"/>
      <c r="G14" s="40"/>
      <c r="H14" s="40"/>
      <c r="I14" s="15"/>
      <c r="J14" s="40"/>
      <c r="K14" s="40"/>
      <c r="L14" s="40"/>
      <c r="M14" s="40"/>
      <c r="N14" s="40"/>
      <c r="O14" s="15"/>
      <c r="P14" s="40"/>
      <c r="Q14" s="40"/>
      <c r="R14" s="40"/>
      <c r="S14" s="40"/>
      <c r="T14" s="40"/>
      <c r="U14" s="15"/>
      <c r="V14" s="40"/>
      <c r="W14" s="40"/>
      <c r="X14" s="40"/>
      <c r="Y14" s="40"/>
      <c r="Z14" s="40"/>
      <c r="AA14" s="15"/>
      <c r="AB14" s="40"/>
      <c r="AC14" s="40"/>
      <c r="AD14" s="40"/>
      <c r="AE14" s="40"/>
      <c r="AF14" s="40"/>
      <c r="AG14" s="15"/>
      <c r="AH14" s="40"/>
      <c r="AI14" s="40"/>
      <c r="AJ14" s="40"/>
      <c r="AK14" s="40"/>
      <c r="AL14" s="40"/>
      <c r="AM14" s="15"/>
      <c r="AN14" s="40"/>
      <c r="AO14" s="40"/>
      <c r="AP14" s="40"/>
      <c r="AQ14" s="40"/>
      <c r="AR14" s="40"/>
      <c r="AS14" s="15"/>
      <c r="AT14" s="40"/>
      <c r="AU14" s="40"/>
      <c r="AV14" s="40"/>
      <c r="AW14" s="15"/>
      <c r="AX14" s="40"/>
      <c r="AY14" s="15"/>
      <c r="AZ14" s="40"/>
      <c r="BA14" s="40"/>
      <c r="BB14" s="40"/>
      <c r="BC14" s="40"/>
      <c r="BD14" s="40"/>
      <c r="BE14" s="15"/>
      <c r="BF14" s="40"/>
      <c r="BG14" s="40"/>
      <c r="BH14" s="40"/>
      <c r="BI14" s="15"/>
    </row>
    <row r="15" spans="1:61" x14ac:dyDescent="0.3">
      <c r="A15" s="37" t="s">
        <v>45</v>
      </c>
      <c r="B15" s="40"/>
      <c r="C15" s="15"/>
      <c r="D15" s="40"/>
      <c r="E15" s="40"/>
      <c r="F15" s="40"/>
      <c r="G15" s="40"/>
      <c r="H15" s="40"/>
      <c r="I15" s="15"/>
      <c r="J15" s="40"/>
      <c r="K15" s="40"/>
      <c r="L15" s="40"/>
      <c r="M15" s="40"/>
      <c r="N15" s="40"/>
      <c r="O15" s="15"/>
      <c r="P15" s="40"/>
      <c r="Q15" s="40"/>
      <c r="R15" s="40"/>
      <c r="S15" s="40"/>
      <c r="T15" s="40"/>
      <c r="U15" s="15"/>
      <c r="V15" s="40"/>
      <c r="W15" s="40"/>
      <c r="X15" s="40"/>
      <c r="Y15" s="40"/>
      <c r="Z15" s="40"/>
      <c r="AA15" s="15"/>
      <c r="AB15" s="40"/>
      <c r="AC15" s="40"/>
      <c r="AD15" s="40"/>
      <c r="AE15" s="40"/>
      <c r="AF15" s="40"/>
      <c r="AG15" s="15"/>
      <c r="AH15" s="40"/>
      <c r="AI15" s="40"/>
      <c r="AJ15" s="40"/>
      <c r="AK15" s="40"/>
      <c r="AL15" s="40"/>
      <c r="AM15" s="15"/>
      <c r="AN15" s="40"/>
      <c r="AO15" s="40"/>
      <c r="AP15" s="40"/>
      <c r="AQ15" s="40"/>
      <c r="AR15" s="40"/>
      <c r="AS15" s="15"/>
      <c r="AT15" s="40"/>
      <c r="AU15" s="40"/>
      <c r="AV15" s="40"/>
      <c r="AW15" s="15"/>
      <c r="AX15" s="40"/>
      <c r="AY15" s="15"/>
      <c r="AZ15" s="40"/>
      <c r="BA15" s="40"/>
      <c r="BB15" s="40"/>
      <c r="BC15" s="40"/>
      <c r="BD15" s="40"/>
      <c r="BE15" s="15"/>
      <c r="BF15" s="40"/>
      <c r="BG15" s="40"/>
      <c r="BH15" s="40"/>
      <c r="BI15" s="15"/>
    </row>
    <row r="16" spans="1:61" ht="15" x14ac:dyDescent="0.25">
      <c r="A16" s="34"/>
      <c r="B16" s="34"/>
    </row>
    <row r="17" spans="1:61" x14ac:dyDescent="0.3">
      <c r="A17" s="1" t="s">
        <v>40</v>
      </c>
      <c r="B17" s="39">
        <f>SUM(B11:B15)</f>
        <v>0</v>
      </c>
      <c r="C17" s="39">
        <f t="shared" ref="C17:BI17" si="1">SUM(C11:C15)</f>
        <v>0</v>
      </c>
      <c r="D17" s="39">
        <f t="shared" si="1"/>
        <v>0</v>
      </c>
      <c r="E17" s="39">
        <f t="shared" si="1"/>
        <v>0</v>
      </c>
      <c r="F17" s="39">
        <f t="shared" si="1"/>
        <v>0</v>
      </c>
      <c r="G17" s="39">
        <f t="shared" si="1"/>
        <v>0</v>
      </c>
      <c r="H17" s="39">
        <f t="shared" si="1"/>
        <v>0</v>
      </c>
      <c r="I17" s="39">
        <f t="shared" si="1"/>
        <v>0</v>
      </c>
      <c r="J17" s="39">
        <f t="shared" si="1"/>
        <v>0</v>
      </c>
      <c r="K17" s="39">
        <f t="shared" si="1"/>
        <v>0</v>
      </c>
      <c r="L17" s="39">
        <f t="shared" si="1"/>
        <v>0</v>
      </c>
      <c r="M17" s="39">
        <f t="shared" si="1"/>
        <v>0</v>
      </c>
      <c r="N17" s="39">
        <f t="shared" si="1"/>
        <v>0</v>
      </c>
      <c r="O17" s="39">
        <f t="shared" si="1"/>
        <v>0</v>
      </c>
      <c r="P17" s="39">
        <f t="shared" si="1"/>
        <v>0</v>
      </c>
      <c r="Q17" s="39">
        <f t="shared" si="1"/>
        <v>0</v>
      </c>
      <c r="R17" s="39">
        <f t="shared" si="1"/>
        <v>0</v>
      </c>
      <c r="S17" s="39">
        <f t="shared" si="1"/>
        <v>0</v>
      </c>
      <c r="T17" s="39">
        <f t="shared" si="1"/>
        <v>0</v>
      </c>
      <c r="U17" s="39">
        <f t="shared" si="1"/>
        <v>0</v>
      </c>
      <c r="V17" s="39">
        <f t="shared" si="1"/>
        <v>0</v>
      </c>
      <c r="W17" s="39">
        <f t="shared" si="1"/>
        <v>0</v>
      </c>
      <c r="X17" s="39">
        <f t="shared" si="1"/>
        <v>0</v>
      </c>
      <c r="Y17" s="39">
        <f t="shared" si="1"/>
        <v>0</v>
      </c>
      <c r="Z17" s="39">
        <f t="shared" si="1"/>
        <v>0</v>
      </c>
      <c r="AA17" s="39">
        <f t="shared" si="1"/>
        <v>0</v>
      </c>
      <c r="AB17" s="39">
        <f t="shared" si="1"/>
        <v>0</v>
      </c>
      <c r="AC17" s="39">
        <f t="shared" si="1"/>
        <v>0</v>
      </c>
      <c r="AD17" s="39">
        <f t="shared" si="1"/>
        <v>0</v>
      </c>
      <c r="AE17" s="39">
        <f t="shared" si="1"/>
        <v>0</v>
      </c>
      <c r="AF17" s="39">
        <f t="shared" si="1"/>
        <v>0</v>
      </c>
      <c r="AG17" s="39">
        <f t="shared" si="1"/>
        <v>0</v>
      </c>
      <c r="AH17" s="39">
        <f t="shared" si="1"/>
        <v>0</v>
      </c>
      <c r="AI17" s="39">
        <f t="shared" si="1"/>
        <v>0</v>
      </c>
      <c r="AJ17" s="39">
        <f t="shared" si="1"/>
        <v>0</v>
      </c>
      <c r="AK17" s="39">
        <f t="shared" si="1"/>
        <v>0</v>
      </c>
      <c r="AL17" s="39">
        <f t="shared" si="1"/>
        <v>0</v>
      </c>
      <c r="AM17" s="39">
        <f t="shared" si="1"/>
        <v>0</v>
      </c>
      <c r="AN17" s="39">
        <f t="shared" si="1"/>
        <v>0</v>
      </c>
      <c r="AO17" s="39">
        <f t="shared" si="1"/>
        <v>0</v>
      </c>
      <c r="AP17" s="39">
        <f t="shared" si="1"/>
        <v>0</v>
      </c>
      <c r="AQ17" s="39">
        <f t="shared" si="1"/>
        <v>0</v>
      </c>
      <c r="AR17" s="39">
        <f t="shared" si="1"/>
        <v>0</v>
      </c>
      <c r="AS17" s="39">
        <f t="shared" si="1"/>
        <v>0</v>
      </c>
      <c r="AT17" s="39">
        <f t="shared" si="1"/>
        <v>0</v>
      </c>
      <c r="AU17" s="39">
        <f t="shared" si="1"/>
        <v>0</v>
      </c>
      <c r="AV17" s="39">
        <f t="shared" si="1"/>
        <v>0</v>
      </c>
      <c r="AW17" s="39">
        <f t="shared" si="1"/>
        <v>0</v>
      </c>
      <c r="AX17" s="39">
        <f t="shared" si="1"/>
        <v>0</v>
      </c>
      <c r="AY17" s="39">
        <f t="shared" si="1"/>
        <v>0</v>
      </c>
      <c r="AZ17" s="39">
        <f t="shared" si="1"/>
        <v>0</v>
      </c>
      <c r="BA17" s="39">
        <f t="shared" si="1"/>
        <v>0</v>
      </c>
      <c r="BB17" s="39">
        <f t="shared" si="1"/>
        <v>0</v>
      </c>
      <c r="BC17" s="39">
        <f t="shared" si="1"/>
        <v>0</v>
      </c>
      <c r="BD17" s="39">
        <f t="shared" si="1"/>
        <v>0</v>
      </c>
      <c r="BE17" s="39">
        <f t="shared" si="1"/>
        <v>0</v>
      </c>
      <c r="BF17" s="39">
        <f t="shared" si="1"/>
        <v>0</v>
      </c>
      <c r="BG17" s="39">
        <f t="shared" si="1"/>
        <v>0</v>
      </c>
      <c r="BH17" s="39">
        <f t="shared" si="1"/>
        <v>0</v>
      </c>
      <c r="BI17" s="39">
        <f t="shared" si="1"/>
        <v>0</v>
      </c>
    </row>
    <row r="19" spans="1:61" x14ac:dyDescent="0.3">
      <c r="A19" s="37" t="s">
        <v>46</v>
      </c>
      <c r="B19" s="40"/>
      <c r="C19" s="15"/>
      <c r="D19" s="40"/>
      <c r="E19" s="40"/>
      <c r="F19" s="40"/>
      <c r="G19" s="40"/>
      <c r="H19" s="40"/>
      <c r="I19" s="15"/>
      <c r="J19" s="40"/>
      <c r="K19" s="40"/>
      <c r="L19" s="40"/>
      <c r="M19" s="40"/>
      <c r="N19" s="40"/>
      <c r="O19" s="15"/>
      <c r="P19" s="40"/>
      <c r="Q19" s="40"/>
      <c r="R19" s="40"/>
      <c r="S19" s="40"/>
      <c r="T19" s="40"/>
      <c r="U19" s="15"/>
      <c r="V19" s="40"/>
      <c r="W19" s="40"/>
      <c r="X19" s="40"/>
      <c r="Y19" s="40"/>
      <c r="Z19" s="40"/>
      <c r="AA19" s="15"/>
      <c r="AB19" s="40"/>
      <c r="AC19" s="40"/>
      <c r="AD19" s="40"/>
      <c r="AE19" s="40"/>
      <c r="AF19" s="40"/>
      <c r="AG19" s="15"/>
      <c r="AH19" s="40"/>
      <c r="AI19" s="40"/>
      <c r="AJ19" s="40"/>
      <c r="AK19" s="40"/>
      <c r="AL19" s="40"/>
      <c r="AM19" s="15"/>
      <c r="AN19" s="40"/>
      <c r="AO19" s="40"/>
      <c r="AP19" s="40"/>
      <c r="AQ19" s="40"/>
      <c r="AR19" s="40"/>
      <c r="AS19" s="15"/>
      <c r="AT19" s="40"/>
      <c r="AU19" s="40"/>
      <c r="AV19" s="40"/>
      <c r="AW19" s="15"/>
      <c r="AX19" s="40"/>
      <c r="AY19" s="15"/>
      <c r="AZ19" s="40"/>
      <c r="BA19" s="40"/>
      <c r="BB19" s="40"/>
      <c r="BC19" s="40"/>
      <c r="BD19" s="40"/>
      <c r="BE19" s="15"/>
      <c r="BF19" s="40"/>
      <c r="BG19" s="40"/>
      <c r="BH19" s="40"/>
      <c r="BI19" s="15"/>
    </row>
    <row r="20" spans="1:61" x14ac:dyDescent="0.3">
      <c r="A20" s="37" t="s">
        <v>47</v>
      </c>
      <c r="B20" s="40"/>
      <c r="C20" s="15"/>
      <c r="D20" s="40"/>
      <c r="E20" s="40"/>
      <c r="F20" s="40"/>
      <c r="G20" s="40"/>
      <c r="H20" s="40"/>
      <c r="I20" s="15"/>
      <c r="J20" s="40"/>
      <c r="K20" s="40"/>
      <c r="L20" s="40"/>
      <c r="M20" s="40"/>
      <c r="N20" s="40"/>
      <c r="O20" s="15"/>
      <c r="P20" s="40"/>
      <c r="Q20" s="40"/>
      <c r="R20" s="40"/>
      <c r="S20" s="40"/>
      <c r="T20" s="40"/>
      <c r="U20" s="15"/>
      <c r="V20" s="40"/>
      <c r="W20" s="40"/>
      <c r="X20" s="40"/>
      <c r="Y20" s="40"/>
      <c r="Z20" s="40"/>
      <c r="AA20" s="15"/>
      <c r="AB20" s="40"/>
      <c r="AC20" s="40"/>
      <c r="AD20" s="40"/>
      <c r="AE20" s="40"/>
      <c r="AF20" s="40"/>
      <c r="AG20" s="15"/>
      <c r="AH20" s="40"/>
      <c r="AI20" s="40"/>
      <c r="AJ20" s="40"/>
      <c r="AK20" s="40"/>
      <c r="AL20" s="40"/>
      <c r="AM20" s="15"/>
      <c r="AN20" s="40"/>
      <c r="AO20" s="40"/>
      <c r="AP20" s="40"/>
      <c r="AQ20" s="40"/>
      <c r="AR20" s="40"/>
      <c r="AS20" s="15"/>
      <c r="AT20" s="40"/>
      <c r="AU20" s="40"/>
      <c r="AV20" s="40"/>
      <c r="AW20" s="15"/>
      <c r="AX20" s="40"/>
      <c r="AY20" s="15"/>
      <c r="AZ20" s="40"/>
      <c r="BA20" s="40"/>
      <c r="BB20" s="40"/>
      <c r="BC20" s="40"/>
      <c r="BD20" s="40"/>
      <c r="BE20" s="15"/>
      <c r="BF20" s="40"/>
      <c r="BG20" s="40"/>
      <c r="BH20" s="40"/>
      <c r="BI20" s="15"/>
    </row>
    <row r="21" spans="1:61" x14ac:dyDescent="0.3">
      <c r="A21" s="37" t="s">
        <v>48</v>
      </c>
      <c r="B21" s="40"/>
      <c r="C21" s="15"/>
      <c r="D21" s="40"/>
      <c r="E21" s="40"/>
      <c r="F21" s="40"/>
      <c r="G21" s="40"/>
      <c r="H21" s="40"/>
      <c r="I21" s="15"/>
      <c r="J21" s="40"/>
      <c r="K21" s="40"/>
      <c r="L21" s="40"/>
      <c r="M21" s="40"/>
      <c r="N21" s="40"/>
      <c r="O21" s="15"/>
      <c r="P21" s="40"/>
      <c r="Q21" s="40"/>
      <c r="R21" s="40"/>
      <c r="S21" s="40"/>
      <c r="T21" s="40"/>
      <c r="U21" s="15"/>
      <c r="V21" s="40"/>
      <c r="W21" s="40"/>
      <c r="X21" s="40"/>
      <c r="Y21" s="40"/>
      <c r="Z21" s="40"/>
      <c r="AA21" s="15"/>
      <c r="AB21" s="40"/>
      <c r="AC21" s="40"/>
      <c r="AD21" s="40"/>
      <c r="AE21" s="40"/>
      <c r="AF21" s="40"/>
      <c r="AG21" s="15"/>
      <c r="AH21" s="40"/>
      <c r="AI21" s="40"/>
      <c r="AJ21" s="40"/>
      <c r="AK21" s="40"/>
      <c r="AL21" s="40"/>
      <c r="AM21" s="15"/>
      <c r="AN21" s="40"/>
      <c r="AO21" s="40"/>
      <c r="AP21" s="40"/>
      <c r="AQ21" s="40"/>
      <c r="AR21" s="40"/>
      <c r="AS21" s="15"/>
      <c r="AT21" s="40"/>
      <c r="AU21" s="40"/>
      <c r="AV21" s="40"/>
      <c r="AW21" s="15"/>
      <c r="AX21" s="40"/>
      <c r="AY21" s="15"/>
      <c r="AZ21" s="40"/>
      <c r="BA21" s="40"/>
      <c r="BB21" s="40"/>
      <c r="BC21" s="40"/>
      <c r="BD21" s="40"/>
      <c r="BE21" s="15"/>
      <c r="BF21" s="40"/>
      <c r="BG21" s="40"/>
      <c r="BH21" s="40"/>
      <c r="BI21" s="15"/>
    </row>
    <row r="22" spans="1:61" x14ac:dyDescent="0.3">
      <c r="A22" s="37" t="s">
        <v>49</v>
      </c>
      <c r="B22" s="40"/>
      <c r="C22" s="15"/>
      <c r="D22" s="40"/>
      <c r="E22" s="40"/>
      <c r="F22" s="40"/>
      <c r="G22" s="40"/>
      <c r="H22" s="40"/>
      <c r="I22" s="15"/>
      <c r="J22" s="40"/>
      <c r="K22" s="40"/>
      <c r="L22" s="40"/>
      <c r="M22" s="40"/>
      <c r="N22" s="40"/>
      <c r="O22" s="15"/>
      <c r="P22" s="40"/>
      <c r="Q22" s="40"/>
      <c r="R22" s="40"/>
      <c r="S22" s="40"/>
      <c r="T22" s="40"/>
      <c r="U22" s="15"/>
      <c r="V22" s="40"/>
      <c r="W22" s="40"/>
      <c r="X22" s="40"/>
      <c r="Y22" s="40"/>
      <c r="Z22" s="40"/>
      <c r="AA22" s="15"/>
      <c r="AB22" s="40"/>
      <c r="AC22" s="40"/>
      <c r="AD22" s="40"/>
      <c r="AE22" s="40"/>
      <c r="AF22" s="40"/>
      <c r="AG22" s="15"/>
      <c r="AH22" s="40"/>
      <c r="AI22" s="40"/>
      <c r="AJ22" s="40"/>
      <c r="AK22" s="40"/>
      <c r="AL22" s="40"/>
      <c r="AM22" s="15"/>
      <c r="AN22" s="40"/>
      <c r="AO22" s="40"/>
      <c r="AP22" s="40"/>
      <c r="AQ22" s="40"/>
      <c r="AR22" s="40"/>
      <c r="AS22" s="15"/>
      <c r="AT22" s="40"/>
      <c r="AU22" s="40"/>
      <c r="AV22" s="40"/>
      <c r="AW22" s="15"/>
      <c r="AX22" s="40"/>
      <c r="AY22" s="15"/>
      <c r="AZ22" s="40"/>
      <c r="BA22" s="40"/>
      <c r="BB22" s="40"/>
      <c r="BC22" s="40"/>
      <c r="BD22" s="40"/>
      <c r="BE22" s="15"/>
      <c r="BF22" s="40"/>
      <c r="BG22" s="40"/>
      <c r="BH22" s="40"/>
      <c r="BI22" s="15"/>
    </row>
    <row r="23" spans="1:61" x14ac:dyDescent="0.3">
      <c r="A23" s="37" t="s">
        <v>50</v>
      </c>
      <c r="B23" s="40"/>
      <c r="C23" s="15"/>
      <c r="D23" s="40"/>
      <c r="E23" s="40"/>
      <c r="F23" s="40"/>
      <c r="G23" s="40"/>
      <c r="H23" s="40"/>
      <c r="I23" s="15"/>
      <c r="J23" s="40"/>
      <c r="K23" s="40"/>
      <c r="L23" s="40"/>
      <c r="M23" s="40"/>
      <c r="N23" s="40"/>
      <c r="O23" s="15"/>
      <c r="P23" s="40"/>
      <c r="Q23" s="40"/>
      <c r="R23" s="40"/>
      <c r="S23" s="40"/>
      <c r="T23" s="40"/>
      <c r="U23" s="15"/>
      <c r="V23" s="40"/>
      <c r="W23" s="40"/>
      <c r="X23" s="40"/>
      <c r="Y23" s="40"/>
      <c r="Z23" s="40"/>
      <c r="AA23" s="15"/>
      <c r="AB23" s="40"/>
      <c r="AC23" s="40"/>
      <c r="AD23" s="40"/>
      <c r="AE23" s="40"/>
      <c r="AF23" s="40"/>
      <c r="AG23" s="15"/>
      <c r="AH23" s="40"/>
      <c r="AI23" s="40"/>
      <c r="AJ23" s="40"/>
      <c r="AK23" s="40"/>
      <c r="AL23" s="40"/>
      <c r="AM23" s="15"/>
      <c r="AN23" s="40"/>
      <c r="AO23" s="40"/>
      <c r="AP23" s="40"/>
      <c r="AQ23" s="40"/>
      <c r="AR23" s="40"/>
      <c r="AS23" s="15"/>
      <c r="AT23" s="40"/>
      <c r="AU23" s="40"/>
      <c r="AV23" s="40"/>
      <c r="AW23" s="15"/>
      <c r="AX23" s="40"/>
      <c r="AY23" s="15"/>
      <c r="AZ23" s="40"/>
      <c r="BA23" s="40"/>
      <c r="BB23" s="40"/>
      <c r="BC23" s="40"/>
      <c r="BD23" s="40"/>
      <c r="BE23" s="15"/>
      <c r="BF23" s="40"/>
      <c r="BG23" s="40"/>
      <c r="BH23" s="40"/>
      <c r="BI23" s="15"/>
    </row>
    <row r="24" spans="1:61" ht="15" x14ac:dyDescent="0.25">
      <c r="A24" s="34"/>
      <c r="B24" s="34"/>
    </row>
    <row r="25" spans="1:61" x14ac:dyDescent="0.3">
      <c r="A25" s="1" t="s">
        <v>51</v>
      </c>
      <c r="B25" s="39">
        <f>SUM(B19:B23)</f>
        <v>0</v>
      </c>
      <c r="C25" s="39">
        <f t="shared" ref="C25:BI25" si="2">SUM(C19:C23)</f>
        <v>0</v>
      </c>
      <c r="D25" s="39">
        <f t="shared" si="2"/>
        <v>0</v>
      </c>
      <c r="E25" s="39">
        <f t="shared" si="2"/>
        <v>0</v>
      </c>
      <c r="F25" s="39">
        <f t="shared" si="2"/>
        <v>0</v>
      </c>
      <c r="G25" s="39">
        <f t="shared" si="2"/>
        <v>0</v>
      </c>
      <c r="H25" s="39">
        <f t="shared" si="2"/>
        <v>0</v>
      </c>
      <c r="I25" s="39">
        <f t="shared" si="2"/>
        <v>0</v>
      </c>
      <c r="J25" s="39">
        <f t="shared" si="2"/>
        <v>0</v>
      </c>
      <c r="K25" s="39">
        <f t="shared" si="2"/>
        <v>0</v>
      </c>
      <c r="L25" s="39">
        <f t="shared" si="2"/>
        <v>0</v>
      </c>
      <c r="M25" s="39">
        <f t="shared" si="2"/>
        <v>0</v>
      </c>
      <c r="N25" s="39">
        <f t="shared" si="2"/>
        <v>0</v>
      </c>
      <c r="O25" s="39">
        <f t="shared" si="2"/>
        <v>0</v>
      </c>
      <c r="P25" s="39">
        <f t="shared" si="2"/>
        <v>0</v>
      </c>
      <c r="Q25" s="39">
        <f t="shared" si="2"/>
        <v>0</v>
      </c>
      <c r="R25" s="39">
        <f t="shared" si="2"/>
        <v>0</v>
      </c>
      <c r="S25" s="39">
        <f t="shared" si="2"/>
        <v>0</v>
      </c>
      <c r="T25" s="39">
        <f t="shared" si="2"/>
        <v>0</v>
      </c>
      <c r="U25" s="39">
        <f t="shared" si="2"/>
        <v>0</v>
      </c>
      <c r="V25" s="39">
        <f t="shared" si="2"/>
        <v>0</v>
      </c>
      <c r="W25" s="39">
        <f t="shared" si="2"/>
        <v>0</v>
      </c>
      <c r="X25" s="39">
        <f t="shared" si="2"/>
        <v>0</v>
      </c>
      <c r="Y25" s="39">
        <f t="shared" si="2"/>
        <v>0</v>
      </c>
      <c r="Z25" s="39">
        <f t="shared" si="2"/>
        <v>0</v>
      </c>
      <c r="AA25" s="39">
        <f t="shared" si="2"/>
        <v>0</v>
      </c>
      <c r="AB25" s="39">
        <f t="shared" si="2"/>
        <v>0</v>
      </c>
      <c r="AC25" s="39">
        <f t="shared" si="2"/>
        <v>0</v>
      </c>
      <c r="AD25" s="39">
        <f t="shared" si="2"/>
        <v>0</v>
      </c>
      <c r="AE25" s="39">
        <f t="shared" si="2"/>
        <v>0</v>
      </c>
      <c r="AF25" s="39">
        <f t="shared" si="2"/>
        <v>0</v>
      </c>
      <c r="AG25" s="39">
        <f t="shared" si="2"/>
        <v>0</v>
      </c>
      <c r="AH25" s="39">
        <f t="shared" si="2"/>
        <v>0</v>
      </c>
      <c r="AI25" s="39">
        <f t="shared" si="2"/>
        <v>0</v>
      </c>
      <c r="AJ25" s="39">
        <f t="shared" si="2"/>
        <v>0</v>
      </c>
      <c r="AK25" s="39">
        <f t="shared" si="2"/>
        <v>0</v>
      </c>
      <c r="AL25" s="39">
        <f t="shared" si="2"/>
        <v>0</v>
      </c>
      <c r="AM25" s="39">
        <f t="shared" si="2"/>
        <v>0</v>
      </c>
      <c r="AN25" s="39">
        <f t="shared" si="2"/>
        <v>0</v>
      </c>
      <c r="AO25" s="39">
        <f t="shared" si="2"/>
        <v>0</v>
      </c>
      <c r="AP25" s="39">
        <f t="shared" si="2"/>
        <v>0</v>
      </c>
      <c r="AQ25" s="39">
        <f t="shared" si="2"/>
        <v>0</v>
      </c>
      <c r="AR25" s="39">
        <f t="shared" si="2"/>
        <v>0</v>
      </c>
      <c r="AS25" s="39">
        <f t="shared" si="2"/>
        <v>0</v>
      </c>
      <c r="AT25" s="39">
        <f t="shared" si="2"/>
        <v>0</v>
      </c>
      <c r="AU25" s="39">
        <f t="shared" si="2"/>
        <v>0</v>
      </c>
      <c r="AV25" s="39">
        <f t="shared" si="2"/>
        <v>0</v>
      </c>
      <c r="AW25" s="39">
        <f t="shared" si="2"/>
        <v>0</v>
      </c>
      <c r="AX25" s="39">
        <f t="shared" si="2"/>
        <v>0</v>
      </c>
      <c r="AY25" s="39">
        <f t="shared" si="2"/>
        <v>0</v>
      </c>
      <c r="AZ25" s="39">
        <f t="shared" si="2"/>
        <v>0</v>
      </c>
      <c r="BA25" s="39">
        <f t="shared" si="2"/>
        <v>0</v>
      </c>
      <c r="BB25" s="39">
        <f t="shared" si="2"/>
        <v>0</v>
      </c>
      <c r="BC25" s="39">
        <f t="shared" si="2"/>
        <v>0</v>
      </c>
      <c r="BD25" s="39">
        <f t="shared" si="2"/>
        <v>0</v>
      </c>
      <c r="BE25" s="39">
        <f t="shared" si="2"/>
        <v>0</v>
      </c>
      <c r="BF25" s="39">
        <f t="shared" si="2"/>
        <v>0</v>
      </c>
      <c r="BG25" s="39">
        <f t="shared" si="2"/>
        <v>0</v>
      </c>
      <c r="BH25" s="39">
        <f t="shared" si="2"/>
        <v>0</v>
      </c>
      <c r="BI25" s="39">
        <f t="shared" si="2"/>
        <v>0</v>
      </c>
    </row>
    <row r="27" spans="1:61" x14ac:dyDescent="0.3">
      <c r="A27" s="37" t="s">
        <v>52</v>
      </c>
      <c r="B27" s="40"/>
      <c r="C27" s="15"/>
      <c r="D27" s="40"/>
      <c r="E27" s="40"/>
      <c r="F27" s="40"/>
      <c r="G27" s="40"/>
      <c r="H27" s="40"/>
      <c r="I27" s="15"/>
      <c r="J27" s="40"/>
      <c r="K27" s="40"/>
      <c r="L27" s="40"/>
      <c r="M27" s="40"/>
      <c r="N27" s="40"/>
      <c r="O27" s="15"/>
      <c r="P27" s="40"/>
      <c r="Q27" s="40"/>
      <c r="R27" s="40"/>
      <c r="S27" s="40"/>
      <c r="T27" s="40"/>
      <c r="U27" s="15"/>
      <c r="V27" s="40"/>
      <c r="W27" s="40"/>
      <c r="X27" s="40"/>
      <c r="Y27" s="40"/>
      <c r="Z27" s="40"/>
      <c r="AA27" s="15"/>
      <c r="AB27" s="40"/>
      <c r="AC27" s="40"/>
      <c r="AD27" s="40"/>
      <c r="AE27" s="40"/>
      <c r="AF27" s="40"/>
      <c r="AG27" s="15"/>
      <c r="AH27" s="40"/>
      <c r="AI27" s="40"/>
      <c r="AJ27" s="40"/>
      <c r="AK27" s="40"/>
      <c r="AL27" s="40"/>
      <c r="AM27" s="15"/>
      <c r="AN27" s="40"/>
      <c r="AO27" s="40"/>
      <c r="AP27" s="40"/>
      <c r="AQ27" s="40"/>
      <c r="AR27" s="40"/>
      <c r="AS27" s="15"/>
      <c r="AT27" s="40"/>
      <c r="AU27" s="40"/>
      <c r="AV27" s="40"/>
      <c r="AW27" s="15"/>
      <c r="AX27" s="40"/>
      <c r="AY27" s="15"/>
      <c r="AZ27" s="40"/>
      <c r="BA27" s="40"/>
      <c r="BB27" s="40"/>
      <c r="BC27" s="40"/>
      <c r="BD27" s="40"/>
      <c r="BE27" s="15"/>
      <c r="BF27" s="40"/>
      <c r="BG27" s="40"/>
      <c r="BH27" s="40"/>
      <c r="BI27" s="15"/>
    </row>
    <row r="28" spans="1:61" x14ac:dyDescent="0.3">
      <c r="A28" s="37" t="s">
        <v>53</v>
      </c>
      <c r="B28" s="40"/>
      <c r="C28" s="15"/>
      <c r="D28" s="40"/>
      <c r="E28" s="40"/>
      <c r="F28" s="40"/>
      <c r="G28" s="40"/>
      <c r="H28" s="40"/>
      <c r="I28" s="15"/>
      <c r="J28" s="40"/>
      <c r="K28" s="40"/>
      <c r="L28" s="40"/>
      <c r="M28" s="40"/>
      <c r="N28" s="40"/>
      <c r="O28" s="15"/>
      <c r="P28" s="40"/>
      <c r="Q28" s="40"/>
      <c r="R28" s="40"/>
      <c r="S28" s="40"/>
      <c r="T28" s="40"/>
      <c r="U28" s="15"/>
      <c r="V28" s="40"/>
      <c r="W28" s="40"/>
      <c r="X28" s="40"/>
      <c r="Y28" s="40"/>
      <c r="Z28" s="40"/>
      <c r="AA28" s="15"/>
      <c r="AB28" s="40"/>
      <c r="AC28" s="40"/>
      <c r="AD28" s="40"/>
      <c r="AE28" s="40"/>
      <c r="AF28" s="40"/>
      <c r="AG28" s="15"/>
      <c r="AH28" s="40"/>
      <c r="AI28" s="40"/>
      <c r="AJ28" s="40"/>
      <c r="AK28" s="40"/>
      <c r="AL28" s="40"/>
      <c r="AM28" s="15"/>
      <c r="AN28" s="40"/>
      <c r="AO28" s="40"/>
      <c r="AP28" s="40"/>
      <c r="AQ28" s="40"/>
      <c r="AR28" s="40"/>
      <c r="AS28" s="15"/>
      <c r="AT28" s="40"/>
      <c r="AU28" s="40"/>
      <c r="AV28" s="40"/>
      <c r="AW28" s="15"/>
      <c r="AX28" s="40"/>
      <c r="AY28" s="15"/>
      <c r="AZ28" s="40"/>
      <c r="BA28" s="40"/>
      <c r="BB28" s="40"/>
      <c r="BC28" s="40"/>
      <c r="BD28" s="40"/>
      <c r="BE28" s="15"/>
      <c r="BF28" s="40"/>
      <c r="BG28" s="40"/>
      <c r="BH28" s="40"/>
      <c r="BI28" s="15"/>
    </row>
    <row r="29" spans="1:61" x14ac:dyDescent="0.3">
      <c r="A29" s="37" t="s">
        <v>54</v>
      </c>
      <c r="B29" s="40"/>
      <c r="C29" s="15"/>
      <c r="D29" s="40"/>
      <c r="E29" s="40"/>
      <c r="F29" s="40"/>
      <c r="G29" s="40"/>
      <c r="H29" s="40"/>
      <c r="I29" s="15"/>
      <c r="J29" s="40"/>
      <c r="K29" s="40"/>
      <c r="L29" s="40"/>
      <c r="M29" s="40"/>
      <c r="N29" s="40"/>
      <c r="O29" s="15"/>
      <c r="P29" s="40"/>
      <c r="Q29" s="40"/>
      <c r="R29" s="40"/>
      <c r="S29" s="40"/>
      <c r="T29" s="40"/>
      <c r="U29" s="15"/>
      <c r="V29" s="40"/>
      <c r="W29" s="40"/>
      <c r="X29" s="40"/>
      <c r="Y29" s="40"/>
      <c r="Z29" s="40"/>
      <c r="AA29" s="15"/>
      <c r="AB29" s="40"/>
      <c r="AC29" s="40"/>
      <c r="AD29" s="40"/>
      <c r="AE29" s="40"/>
      <c r="AF29" s="40"/>
      <c r="AG29" s="15"/>
      <c r="AH29" s="40"/>
      <c r="AI29" s="40"/>
      <c r="AJ29" s="40"/>
      <c r="AK29" s="40"/>
      <c r="AL29" s="40"/>
      <c r="AM29" s="15"/>
      <c r="AN29" s="40"/>
      <c r="AO29" s="40"/>
      <c r="AP29" s="40"/>
      <c r="AQ29" s="40"/>
      <c r="AR29" s="40"/>
      <c r="AS29" s="15"/>
      <c r="AT29" s="40"/>
      <c r="AU29" s="40"/>
      <c r="AV29" s="40"/>
      <c r="AW29" s="15"/>
      <c r="AX29" s="40"/>
      <c r="AY29" s="15"/>
      <c r="AZ29" s="40"/>
      <c r="BA29" s="40"/>
      <c r="BB29" s="40"/>
      <c r="BC29" s="40"/>
      <c r="BD29" s="40"/>
      <c r="BE29" s="15"/>
      <c r="BF29" s="40"/>
      <c r="BG29" s="40"/>
      <c r="BH29" s="40"/>
      <c r="BI29" s="15"/>
    </row>
    <row r="30" spans="1:61" x14ac:dyDescent="0.3">
      <c r="A30" s="37" t="s">
        <v>55</v>
      </c>
      <c r="B30" s="40"/>
      <c r="C30" s="15"/>
      <c r="D30" s="40"/>
      <c r="E30" s="40"/>
      <c r="F30" s="40"/>
      <c r="G30" s="40"/>
      <c r="H30" s="40"/>
      <c r="I30" s="15"/>
      <c r="J30" s="40"/>
      <c r="K30" s="40"/>
      <c r="L30" s="40"/>
      <c r="M30" s="40"/>
      <c r="N30" s="40"/>
      <c r="O30" s="15"/>
      <c r="P30" s="40"/>
      <c r="Q30" s="40"/>
      <c r="R30" s="40"/>
      <c r="S30" s="40"/>
      <c r="T30" s="40"/>
      <c r="U30" s="15"/>
      <c r="V30" s="40"/>
      <c r="W30" s="40"/>
      <c r="X30" s="40"/>
      <c r="Y30" s="40"/>
      <c r="Z30" s="40"/>
      <c r="AA30" s="15"/>
      <c r="AB30" s="40"/>
      <c r="AC30" s="40"/>
      <c r="AD30" s="40"/>
      <c r="AE30" s="40"/>
      <c r="AF30" s="40"/>
      <c r="AG30" s="15"/>
      <c r="AH30" s="40"/>
      <c r="AI30" s="40"/>
      <c r="AJ30" s="40"/>
      <c r="AK30" s="40"/>
      <c r="AL30" s="40"/>
      <c r="AM30" s="15"/>
      <c r="AN30" s="40"/>
      <c r="AO30" s="40"/>
      <c r="AP30" s="40"/>
      <c r="AQ30" s="40"/>
      <c r="AR30" s="40"/>
      <c r="AS30" s="15"/>
      <c r="AT30" s="40"/>
      <c r="AU30" s="40"/>
      <c r="AV30" s="40"/>
      <c r="AW30" s="15"/>
      <c r="AX30" s="40"/>
      <c r="AY30" s="15"/>
      <c r="AZ30" s="40"/>
      <c r="BA30" s="40"/>
      <c r="BB30" s="40"/>
      <c r="BC30" s="40"/>
      <c r="BD30" s="40"/>
      <c r="BE30" s="15"/>
      <c r="BF30" s="40"/>
      <c r="BG30" s="40"/>
      <c r="BH30" s="40"/>
      <c r="BI30" s="15"/>
    </row>
    <row r="31" spans="1:61" x14ac:dyDescent="0.3">
      <c r="A31" s="37" t="s">
        <v>56</v>
      </c>
      <c r="B31" s="40"/>
      <c r="C31" s="15"/>
      <c r="D31" s="40"/>
      <c r="E31" s="40"/>
      <c r="F31" s="40"/>
      <c r="G31" s="40"/>
      <c r="H31" s="40"/>
      <c r="I31" s="15"/>
      <c r="J31" s="40"/>
      <c r="K31" s="40"/>
      <c r="L31" s="40"/>
      <c r="M31" s="40"/>
      <c r="N31" s="40"/>
      <c r="O31" s="15"/>
      <c r="P31" s="40"/>
      <c r="Q31" s="40"/>
      <c r="R31" s="40"/>
      <c r="S31" s="40"/>
      <c r="T31" s="40"/>
      <c r="U31" s="15"/>
      <c r="V31" s="40"/>
      <c r="W31" s="40"/>
      <c r="X31" s="40"/>
      <c r="Y31" s="40"/>
      <c r="Z31" s="40"/>
      <c r="AA31" s="15"/>
      <c r="AB31" s="40"/>
      <c r="AC31" s="40"/>
      <c r="AD31" s="40"/>
      <c r="AE31" s="40"/>
      <c r="AF31" s="40"/>
      <c r="AG31" s="15"/>
      <c r="AH31" s="40"/>
      <c r="AI31" s="40"/>
      <c r="AJ31" s="40"/>
      <c r="AK31" s="40"/>
      <c r="AL31" s="40"/>
      <c r="AM31" s="15"/>
      <c r="AN31" s="40"/>
      <c r="AO31" s="40"/>
      <c r="AP31" s="40"/>
      <c r="AQ31" s="40"/>
      <c r="AR31" s="40"/>
      <c r="AS31" s="15"/>
      <c r="AT31" s="40"/>
      <c r="AU31" s="40"/>
      <c r="AV31" s="40"/>
      <c r="AW31" s="15"/>
      <c r="AX31" s="40"/>
      <c r="AY31" s="15"/>
      <c r="AZ31" s="40"/>
      <c r="BA31" s="40"/>
      <c r="BB31" s="40"/>
      <c r="BC31" s="40"/>
      <c r="BD31" s="40"/>
      <c r="BE31" s="15"/>
      <c r="BF31" s="40"/>
      <c r="BG31" s="40"/>
      <c r="BH31" s="40"/>
      <c r="BI31" s="15"/>
    </row>
    <row r="32" spans="1:61" ht="15" x14ac:dyDescent="0.25">
      <c r="A32" s="34"/>
      <c r="B32" s="34"/>
    </row>
    <row r="33" spans="1:61" x14ac:dyDescent="0.3">
      <c r="A33" s="1" t="s">
        <v>74</v>
      </c>
      <c r="B33" s="39">
        <f>SUM(B27:B31)</f>
        <v>0</v>
      </c>
      <c r="C33" s="39">
        <f t="shared" ref="C33:BI33" si="3">SUM(C27:C31)</f>
        <v>0</v>
      </c>
      <c r="D33" s="39">
        <f t="shared" si="3"/>
        <v>0</v>
      </c>
      <c r="E33" s="39">
        <f t="shared" si="3"/>
        <v>0</v>
      </c>
      <c r="F33" s="39">
        <f t="shared" si="3"/>
        <v>0</v>
      </c>
      <c r="G33" s="39">
        <f t="shared" si="3"/>
        <v>0</v>
      </c>
      <c r="H33" s="39">
        <f t="shared" si="3"/>
        <v>0</v>
      </c>
      <c r="I33" s="39">
        <f t="shared" si="3"/>
        <v>0</v>
      </c>
      <c r="J33" s="39">
        <f t="shared" si="3"/>
        <v>0</v>
      </c>
      <c r="K33" s="39">
        <f t="shared" si="3"/>
        <v>0</v>
      </c>
      <c r="L33" s="39">
        <f t="shared" si="3"/>
        <v>0</v>
      </c>
      <c r="M33" s="39">
        <f t="shared" si="3"/>
        <v>0</v>
      </c>
      <c r="N33" s="39">
        <f t="shared" si="3"/>
        <v>0</v>
      </c>
      <c r="O33" s="39">
        <f t="shared" si="3"/>
        <v>0</v>
      </c>
      <c r="P33" s="39">
        <f t="shared" si="3"/>
        <v>0</v>
      </c>
      <c r="Q33" s="39">
        <f t="shared" si="3"/>
        <v>0</v>
      </c>
      <c r="R33" s="39">
        <f t="shared" si="3"/>
        <v>0</v>
      </c>
      <c r="S33" s="39">
        <f t="shared" si="3"/>
        <v>0</v>
      </c>
      <c r="T33" s="39">
        <f t="shared" si="3"/>
        <v>0</v>
      </c>
      <c r="U33" s="39">
        <f t="shared" si="3"/>
        <v>0</v>
      </c>
      <c r="V33" s="39">
        <f t="shared" si="3"/>
        <v>0</v>
      </c>
      <c r="W33" s="39">
        <f t="shared" si="3"/>
        <v>0</v>
      </c>
      <c r="X33" s="39">
        <f t="shared" si="3"/>
        <v>0</v>
      </c>
      <c r="Y33" s="39">
        <f t="shared" si="3"/>
        <v>0</v>
      </c>
      <c r="Z33" s="39">
        <f t="shared" si="3"/>
        <v>0</v>
      </c>
      <c r="AA33" s="39">
        <f t="shared" si="3"/>
        <v>0</v>
      </c>
      <c r="AB33" s="39">
        <f t="shared" si="3"/>
        <v>0</v>
      </c>
      <c r="AC33" s="39">
        <f t="shared" si="3"/>
        <v>0</v>
      </c>
      <c r="AD33" s="39">
        <f t="shared" si="3"/>
        <v>0</v>
      </c>
      <c r="AE33" s="39">
        <f t="shared" si="3"/>
        <v>0</v>
      </c>
      <c r="AF33" s="39">
        <f t="shared" si="3"/>
        <v>0</v>
      </c>
      <c r="AG33" s="39">
        <f t="shared" si="3"/>
        <v>0</v>
      </c>
      <c r="AH33" s="39">
        <f t="shared" si="3"/>
        <v>0</v>
      </c>
      <c r="AI33" s="39">
        <f t="shared" si="3"/>
        <v>0</v>
      </c>
      <c r="AJ33" s="39">
        <f t="shared" si="3"/>
        <v>0</v>
      </c>
      <c r="AK33" s="39">
        <f t="shared" si="3"/>
        <v>0</v>
      </c>
      <c r="AL33" s="39">
        <f t="shared" si="3"/>
        <v>0</v>
      </c>
      <c r="AM33" s="39">
        <f t="shared" si="3"/>
        <v>0</v>
      </c>
      <c r="AN33" s="39">
        <f t="shared" si="3"/>
        <v>0</v>
      </c>
      <c r="AO33" s="39">
        <f t="shared" si="3"/>
        <v>0</v>
      </c>
      <c r="AP33" s="39">
        <f t="shared" si="3"/>
        <v>0</v>
      </c>
      <c r="AQ33" s="39">
        <f t="shared" si="3"/>
        <v>0</v>
      </c>
      <c r="AR33" s="39">
        <f t="shared" si="3"/>
        <v>0</v>
      </c>
      <c r="AS33" s="39">
        <f t="shared" si="3"/>
        <v>0</v>
      </c>
      <c r="AT33" s="39">
        <f t="shared" si="3"/>
        <v>0</v>
      </c>
      <c r="AU33" s="39">
        <f t="shared" si="3"/>
        <v>0</v>
      </c>
      <c r="AV33" s="39">
        <f t="shared" si="3"/>
        <v>0</v>
      </c>
      <c r="AW33" s="39">
        <f t="shared" si="3"/>
        <v>0</v>
      </c>
      <c r="AX33" s="39">
        <f t="shared" si="3"/>
        <v>0</v>
      </c>
      <c r="AY33" s="39">
        <f t="shared" si="3"/>
        <v>0</v>
      </c>
      <c r="AZ33" s="39">
        <f t="shared" si="3"/>
        <v>0</v>
      </c>
      <c r="BA33" s="39">
        <f t="shared" si="3"/>
        <v>0</v>
      </c>
      <c r="BB33" s="39">
        <f t="shared" si="3"/>
        <v>0</v>
      </c>
      <c r="BC33" s="39">
        <f t="shared" si="3"/>
        <v>0</v>
      </c>
      <c r="BD33" s="39">
        <f t="shared" si="3"/>
        <v>0</v>
      </c>
      <c r="BE33" s="39">
        <f t="shared" si="3"/>
        <v>0</v>
      </c>
      <c r="BF33" s="39">
        <f t="shared" si="3"/>
        <v>0</v>
      </c>
      <c r="BG33" s="39">
        <f t="shared" si="3"/>
        <v>0</v>
      </c>
      <c r="BH33" s="39">
        <f t="shared" si="3"/>
        <v>0</v>
      </c>
      <c r="BI33" s="39">
        <f t="shared" si="3"/>
        <v>0</v>
      </c>
    </row>
  </sheetData>
  <sheetProtection selectLockedCells="1"/>
  <mergeCells count="5">
    <mergeCell ref="B1:M1"/>
    <mergeCell ref="N1:Y1"/>
    <mergeCell ref="Z1:AK1"/>
    <mergeCell ref="AL1:AW1"/>
    <mergeCell ref="AX1:BI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I34"/>
  <sheetViews>
    <sheetView tabSelected="1" zoomScale="70" zoomScaleNormal="70" workbookViewId="0">
      <selection activeCell="H17" sqref="H17"/>
    </sheetView>
  </sheetViews>
  <sheetFormatPr baseColWidth="10" defaultColWidth="9.140625" defaultRowHeight="18.75" x14ac:dyDescent="0.3"/>
  <cols>
    <col min="1" max="1" width="30.7109375" style="9" customWidth="1"/>
    <col min="2" max="2" width="13.7109375" style="33" customWidth="1"/>
    <col min="3" max="3" width="3.7109375" style="33" customWidth="1"/>
    <col min="4" max="4" width="13.7109375" style="34" customWidth="1"/>
    <col min="5" max="6" width="13.7109375" style="33" customWidth="1"/>
    <col min="7" max="7" width="3.7109375" style="33" customWidth="1"/>
    <col min="8" max="9" width="13.5703125" style="33" customWidth="1"/>
    <col min="10" max="10" width="9.140625" style="8"/>
    <col min="11" max="11" width="36.7109375" style="8" customWidth="1"/>
    <col min="12" max="13" width="13.5703125" style="33" customWidth="1"/>
    <col min="14" max="16384" width="9.140625" style="8"/>
  </cols>
  <sheetData>
    <row r="1" spans="1:35" ht="23.25" x14ac:dyDescent="0.35">
      <c r="A1" s="32" t="s">
        <v>89</v>
      </c>
    </row>
    <row r="3" spans="1:35" s="9" customFormat="1" x14ac:dyDescent="0.3">
      <c r="A3" s="9" t="s">
        <v>0</v>
      </c>
      <c r="B3" s="42"/>
      <c r="C3" s="33"/>
      <c r="D3" s="57" t="s">
        <v>137</v>
      </c>
      <c r="E3" s="57"/>
      <c r="F3" s="57"/>
      <c r="G3" s="33"/>
      <c r="H3" s="42"/>
      <c r="I3" s="42"/>
      <c r="L3" s="42"/>
      <c r="M3" s="42"/>
      <c r="AG3" s="9" t="s">
        <v>58</v>
      </c>
    </row>
    <row r="4" spans="1:35" s="9" customFormat="1" ht="37.5" x14ac:dyDescent="0.3">
      <c r="B4" s="43" t="s">
        <v>134</v>
      </c>
      <c r="C4" s="33"/>
      <c r="D4" s="44" t="s">
        <v>138</v>
      </c>
      <c r="E4" s="45" t="s">
        <v>139</v>
      </c>
      <c r="F4" s="43" t="s">
        <v>14</v>
      </c>
      <c r="G4" s="33"/>
      <c r="H4" s="43" t="s">
        <v>135</v>
      </c>
      <c r="I4" s="43" t="s">
        <v>13</v>
      </c>
      <c r="K4" s="9" t="s">
        <v>136</v>
      </c>
      <c r="L4" s="43" t="s">
        <v>151</v>
      </c>
      <c r="M4" s="43" t="s">
        <v>150</v>
      </c>
      <c r="AG4" s="46" t="s">
        <v>15</v>
      </c>
      <c r="AI4" s="38" t="str">
        <f>"Q1 "&amp;Para!B$16</f>
        <v>Q1 2025</v>
      </c>
    </row>
    <row r="5" spans="1:35" x14ac:dyDescent="0.3">
      <c r="A5" s="41" t="s">
        <v>1</v>
      </c>
      <c r="B5" s="40">
        <v>35</v>
      </c>
      <c r="D5" s="50">
        <v>5</v>
      </c>
      <c r="E5" s="40">
        <v>2</v>
      </c>
      <c r="F5" s="35">
        <f>D5*E5</f>
        <v>10</v>
      </c>
      <c r="H5" s="40">
        <v>4</v>
      </c>
      <c r="I5" s="40">
        <v>5.5</v>
      </c>
      <c r="K5" s="51" t="s">
        <v>140</v>
      </c>
      <c r="L5" s="40">
        <v>100000</v>
      </c>
      <c r="M5" s="6">
        <v>1</v>
      </c>
      <c r="AG5" s="46" t="s">
        <v>16</v>
      </c>
      <c r="AI5" s="38" t="str">
        <f>"Q2 "&amp;Para!B$16</f>
        <v>Q2 2025</v>
      </c>
    </row>
    <row r="6" spans="1:35" x14ac:dyDescent="0.3">
      <c r="A6" s="41" t="s">
        <v>2</v>
      </c>
      <c r="B6" s="40"/>
      <c r="D6" s="50"/>
      <c r="E6" s="40"/>
      <c r="F6" s="35">
        <f t="shared" ref="F6:F14" si="0">D6*E6</f>
        <v>0</v>
      </c>
      <c r="H6" s="40"/>
      <c r="I6" s="40"/>
      <c r="K6" s="51" t="s">
        <v>141</v>
      </c>
      <c r="L6" s="40"/>
      <c r="M6" s="6">
        <v>21</v>
      </c>
      <c r="AG6" s="46" t="s">
        <v>17</v>
      </c>
      <c r="AI6" s="38" t="str">
        <f>"Q3 "&amp;Para!B$16</f>
        <v>Q3 2025</v>
      </c>
    </row>
    <row r="7" spans="1:35" x14ac:dyDescent="0.3">
      <c r="A7" s="41" t="s">
        <v>3</v>
      </c>
      <c r="B7" s="40"/>
      <c r="D7" s="50"/>
      <c r="E7" s="40"/>
      <c r="F7" s="35">
        <f t="shared" si="0"/>
        <v>0</v>
      </c>
      <c r="H7" s="40"/>
      <c r="I7" s="40"/>
      <c r="K7" s="51" t="s">
        <v>142</v>
      </c>
      <c r="L7" s="40"/>
      <c r="M7" s="6">
        <v>21</v>
      </c>
      <c r="AG7" s="46" t="s">
        <v>18</v>
      </c>
      <c r="AI7" s="38" t="str">
        <f>"Q4 "&amp;Para!B$16</f>
        <v>Q4 2025</v>
      </c>
    </row>
    <row r="8" spans="1:35" x14ac:dyDescent="0.3">
      <c r="A8" s="41" t="s">
        <v>4</v>
      </c>
      <c r="B8" s="40"/>
      <c r="D8" s="50"/>
      <c r="E8" s="40"/>
      <c r="F8" s="35">
        <f t="shared" si="0"/>
        <v>0</v>
      </c>
      <c r="H8" s="40"/>
      <c r="I8" s="40"/>
      <c r="K8" s="51" t="s">
        <v>143</v>
      </c>
      <c r="L8" s="40"/>
      <c r="M8" s="6">
        <v>21</v>
      </c>
      <c r="AG8" s="46" t="s">
        <v>19</v>
      </c>
      <c r="AI8" s="38" t="str">
        <f>"Q1 "&amp;Para!B$16+1</f>
        <v>Q1 2026</v>
      </c>
    </row>
    <row r="9" spans="1:35" x14ac:dyDescent="0.3">
      <c r="A9" s="41" t="s">
        <v>5</v>
      </c>
      <c r="B9" s="40"/>
      <c r="D9" s="50"/>
      <c r="E9" s="40"/>
      <c r="F9" s="35">
        <f t="shared" si="0"/>
        <v>0</v>
      </c>
      <c r="H9" s="40"/>
      <c r="I9" s="40"/>
      <c r="K9" s="51" t="s">
        <v>144</v>
      </c>
      <c r="L9" s="40"/>
      <c r="M9" s="6">
        <v>21</v>
      </c>
      <c r="AG9" s="46" t="s">
        <v>20</v>
      </c>
      <c r="AI9" s="38" t="str">
        <f>"Q2 "&amp;Para!B$16+1</f>
        <v>Q2 2026</v>
      </c>
    </row>
    <row r="10" spans="1:35" x14ac:dyDescent="0.3">
      <c r="A10" s="41" t="s">
        <v>6</v>
      </c>
      <c r="B10" s="40"/>
      <c r="D10" s="50"/>
      <c r="E10" s="40"/>
      <c r="F10" s="35">
        <f t="shared" si="0"/>
        <v>0</v>
      </c>
      <c r="H10" s="40"/>
      <c r="I10" s="40"/>
      <c r="K10" s="51" t="s">
        <v>145</v>
      </c>
      <c r="L10" s="40"/>
      <c r="M10" s="6">
        <v>21</v>
      </c>
      <c r="AG10" s="46" t="s">
        <v>21</v>
      </c>
      <c r="AI10" s="38" t="str">
        <f>"Q3 "&amp;Para!B$16+1</f>
        <v>Q3 2026</v>
      </c>
    </row>
    <row r="11" spans="1:35" x14ac:dyDescent="0.3">
      <c r="A11" s="41" t="s">
        <v>7</v>
      </c>
      <c r="B11" s="40"/>
      <c r="D11" s="50"/>
      <c r="E11" s="40"/>
      <c r="F11" s="35">
        <f t="shared" si="0"/>
        <v>0</v>
      </c>
      <c r="H11" s="40"/>
      <c r="I11" s="40"/>
      <c r="K11" s="51" t="s">
        <v>146</v>
      </c>
      <c r="L11" s="40"/>
      <c r="M11" s="6">
        <v>21</v>
      </c>
      <c r="AG11" s="46" t="s">
        <v>22</v>
      </c>
      <c r="AI11" s="38" t="str">
        <f>"Q4 "&amp;Para!B$16+1</f>
        <v>Q4 2026</v>
      </c>
    </row>
    <row r="12" spans="1:35" x14ac:dyDescent="0.3">
      <c r="A12" s="41" t="s">
        <v>8</v>
      </c>
      <c r="B12" s="40"/>
      <c r="D12" s="50"/>
      <c r="E12" s="40"/>
      <c r="F12" s="35">
        <f t="shared" si="0"/>
        <v>0</v>
      </c>
      <c r="H12" s="40"/>
      <c r="I12" s="40"/>
      <c r="K12" s="51" t="s">
        <v>147</v>
      </c>
      <c r="L12" s="40"/>
      <c r="M12" s="6">
        <v>21</v>
      </c>
      <c r="AG12" s="46" t="s">
        <v>23</v>
      </c>
      <c r="AI12" s="38" t="str">
        <f>"Q1 "&amp;Para!B$16+2</f>
        <v>Q1 2027</v>
      </c>
    </row>
    <row r="13" spans="1:35" x14ac:dyDescent="0.3">
      <c r="A13" s="41" t="s">
        <v>9</v>
      </c>
      <c r="B13" s="40"/>
      <c r="D13" s="50"/>
      <c r="E13" s="40"/>
      <c r="F13" s="35">
        <f t="shared" si="0"/>
        <v>0</v>
      </c>
      <c r="H13" s="40"/>
      <c r="I13" s="40"/>
      <c r="K13" s="51" t="s">
        <v>148</v>
      </c>
      <c r="L13" s="40"/>
      <c r="M13" s="6">
        <v>21</v>
      </c>
      <c r="AG13" s="46" t="s">
        <v>24</v>
      </c>
      <c r="AI13" s="38" t="str">
        <f>"Q2 "&amp;Para!B$16+2</f>
        <v>Q2 2027</v>
      </c>
    </row>
    <row r="14" spans="1:35" x14ac:dyDescent="0.3">
      <c r="A14" s="41" t="s">
        <v>10</v>
      </c>
      <c r="B14" s="40"/>
      <c r="D14" s="50"/>
      <c r="E14" s="40"/>
      <c r="F14" s="35">
        <f t="shared" si="0"/>
        <v>0</v>
      </c>
      <c r="H14" s="40"/>
      <c r="I14" s="40"/>
      <c r="K14" s="51" t="s">
        <v>149</v>
      </c>
      <c r="L14" s="40"/>
      <c r="M14" s="6">
        <v>21</v>
      </c>
      <c r="AG14" s="46" t="s">
        <v>25</v>
      </c>
      <c r="AI14" s="38" t="str">
        <f>"Q3 "&amp;Para!B$16+2</f>
        <v>Q3 2027</v>
      </c>
    </row>
    <row r="15" spans="1:35" x14ac:dyDescent="0.3">
      <c r="AG15" s="46" t="s">
        <v>26</v>
      </c>
      <c r="AI15" s="38" t="str">
        <f>"Q4 "&amp;Para!B$16+2</f>
        <v>Q4 2027</v>
      </c>
    </row>
    <row r="16" spans="1:35" x14ac:dyDescent="0.3">
      <c r="A16" s="9" t="s">
        <v>31</v>
      </c>
      <c r="B16" s="52">
        <v>2025</v>
      </c>
      <c r="K16" s="9" t="s">
        <v>152</v>
      </c>
      <c r="L16" s="43" t="s">
        <v>151</v>
      </c>
      <c r="M16" s="43" t="s">
        <v>150</v>
      </c>
      <c r="AG16" s="46" t="s">
        <v>15</v>
      </c>
      <c r="AI16" s="38" t="str">
        <f>"Q1 "&amp;Para!B$16+3</f>
        <v>Q1 2028</v>
      </c>
    </row>
    <row r="17" spans="1:35" x14ac:dyDescent="0.3">
      <c r="A17" s="9" t="s">
        <v>57</v>
      </c>
      <c r="B17" s="38">
        <v>1</v>
      </c>
      <c r="K17" s="51" t="s">
        <v>153</v>
      </c>
      <c r="L17" s="40">
        <v>100000</v>
      </c>
      <c r="M17" s="6">
        <v>1</v>
      </c>
      <c r="AG17" s="46" t="s">
        <v>16</v>
      </c>
      <c r="AI17" s="38" t="str">
        <f>"Q2 "&amp;Para!B$16+3</f>
        <v>Q2 2028</v>
      </c>
    </row>
    <row r="18" spans="1:35" x14ac:dyDescent="0.3">
      <c r="B18" s="47"/>
      <c r="K18" s="51" t="s">
        <v>154</v>
      </c>
      <c r="L18" s="40">
        <v>-50000</v>
      </c>
      <c r="M18" s="6">
        <v>18</v>
      </c>
      <c r="AG18" s="46" t="s">
        <v>17</v>
      </c>
      <c r="AI18" s="38" t="str">
        <f>"Q3 "&amp;Para!B$16+3</f>
        <v>Q3 2028</v>
      </c>
    </row>
    <row r="19" spans="1:35" x14ac:dyDescent="0.3">
      <c r="B19" s="48">
        <v>69</v>
      </c>
      <c r="K19" s="51" t="s">
        <v>155</v>
      </c>
      <c r="L19" s="40"/>
      <c r="M19" s="6">
        <v>21</v>
      </c>
      <c r="AG19" s="46" t="s">
        <v>18</v>
      </c>
      <c r="AI19" s="38" t="str">
        <f>"Q4 "&amp;Para!B$16+3</f>
        <v>Q4 2028</v>
      </c>
    </row>
    <row r="20" spans="1:35" x14ac:dyDescent="0.3">
      <c r="A20" s="9" t="s">
        <v>70</v>
      </c>
      <c r="B20" s="53">
        <f>B19/200</f>
        <v>0.34499999999999997</v>
      </c>
      <c r="K20" s="51" t="s">
        <v>156</v>
      </c>
      <c r="L20" s="40"/>
      <c r="M20" s="6">
        <v>21</v>
      </c>
      <c r="AG20" s="46" t="s">
        <v>19</v>
      </c>
      <c r="AI20" s="38" t="str">
        <f>"Q1 "&amp;Para!B$16+4</f>
        <v>Q1 2029</v>
      </c>
    </row>
    <row r="21" spans="1:35" x14ac:dyDescent="0.3">
      <c r="L21" s="8"/>
      <c r="M21" s="8"/>
      <c r="AG21" s="46" t="s">
        <v>20</v>
      </c>
      <c r="AI21" s="38" t="str">
        <f>"Q2 "&amp;Para!B$16+4</f>
        <v>Q2 2029</v>
      </c>
    </row>
    <row r="22" spans="1:35" x14ac:dyDescent="0.3">
      <c r="A22" s="9" t="s">
        <v>119</v>
      </c>
      <c r="B22" s="48">
        <v>27</v>
      </c>
      <c r="L22" s="8"/>
      <c r="M22" s="8"/>
      <c r="AG22" s="46" t="s">
        <v>21</v>
      </c>
      <c r="AI22" s="38" t="str">
        <f>"Q3 "&amp;Para!B$16+4</f>
        <v>Q3 2029</v>
      </c>
    </row>
    <row r="23" spans="1:35" x14ac:dyDescent="0.3">
      <c r="A23" s="9" t="s">
        <v>116</v>
      </c>
      <c r="B23" s="54">
        <f>B22/200</f>
        <v>0.13500000000000001</v>
      </c>
      <c r="D23" s="49" t="str">
        <f>"(Indicates "&amp;365*B23&amp;" days to collect receivables)"</f>
        <v>(Indicates 49,275 days to collect receivables)</v>
      </c>
      <c r="L23" s="8"/>
      <c r="M23" s="8"/>
      <c r="AG23" s="46" t="s">
        <v>22</v>
      </c>
      <c r="AI23" s="38" t="str">
        <f>"Q4 "&amp;Para!B$16+4</f>
        <v>Q4 2029</v>
      </c>
    </row>
    <row r="24" spans="1:35" x14ac:dyDescent="0.3">
      <c r="L24" s="8"/>
      <c r="M24" s="8"/>
    </row>
    <row r="25" spans="1:35" x14ac:dyDescent="0.3">
      <c r="A25" s="9" t="s">
        <v>121</v>
      </c>
      <c r="B25" s="48">
        <v>24</v>
      </c>
      <c r="L25" s="8"/>
      <c r="M25" s="8"/>
    </row>
    <row r="26" spans="1:35" x14ac:dyDescent="0.3">
      <c r="A26" s="9" t="s">
        <v>117</v>
      </c>
      <c r="B26" s="54">
        <f>B25/200</f>
        <v>0.12</v>
      </c>
      <c r="D26" s="49" t="str">
        <f>"(Indicates "&amp;365*B26&amp;" Days of Supply)"</f>
        <v>(Indicates 43,8 Days of Supply)</v>
      </c>
      <c r="L26" s="8"/>
      <c r="M26" s="8"/>
    </row>
    <row r="28" spans="1:35" x14ac:dyDescent="0.3">
      <c r="A28" s="9" t="s">
        <v>120</v>
      </c>
      <c r="B28" s="48">
        <v>21</v>
      </c>
    </row>
    <row r="29" spans="1:35" x14ac:dyDescent="0.3">
      <c r="A29" s="9" t="s">
        <v>118</v>
      </c>
      <c r="B29" s="54">
        <f>B28/200</f>
        <v>0.105</v>
      </c>
      <c r="D29" s="49" t="str">
        <f>"(Indicates "&amp;365*B29&amp;" days to pay vendors)"</f>
        <v>(Indicates 38,325 days to pay vendors)</v>
      </c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spans="1:35" x14ac:dyDescent="0.3"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spans="1:35" x14ac:dyDescent="0.3">
      <c r="A31" s="9" t="s">
        <v>125</v>
      </c>
      <c r="B31" s="55">
        <v>0.1</v>
      </c>
    </row>
    <row r="33" spans="1:2" x14ac:dyDescent="0.3">
      <c r="A33" s="9" t="s">
        <v>126</v>
      </c>
      <c r="B33" s="52">
        <v>10</v>
      </c>
    </row>
    <row r="34" spans="1:2" x14ac:dyDescent="0.3">
      <c r="A34" s="9" t="s">
        <v>127</v>
      </c>
    </row>
  </sheetData>
  <sheetProtection selectLockedCells="1"/>
  <mergeCells count="1">
    <mergeCell ref="D3:F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defaultSize="0" autoLine="0" autoPict="0">
                <anchor moveWithCells="1">
                  <from>
                    <xdr:col>1</xdr:col>
                    <xdr:colOff>0</xdr:colOff>
                    <xdr:row>16</xdr:row>
                    <xdr:rowOff>9525</xdr:rowOff>
                  </from>
                  <to>
                    <xdr:col>1</xdr:col>
                    <xdr:colOff>857250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Scroll Bar 23">
              <controlPr defaultSize="0" autoPict="0">
                <anchor mov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Scroll Bar 30">
              <controlPr defaultSize="0" autoPict="0">
                <anchor mov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Scroll Bar 31">
              <controlPr defaultSize="0" autoPict="0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Scroll Bar 32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9" name="Drop Down 45">
              <controlPr defaultSize="0" autoLine="0" autoPict="0">
                <anchor moveWithCells="1">
                  <from>
                    <xdr:col>12</xdr:col>
                    <xdr:colOff>9525</xdr:colOff>
                    <xdr:row>4</xdr:row>
                    <xdr:rowOff>0</xdr:rowOff>
                  </from>
                  <to>
                    <xdr:col>13</xdr:col>
                    <xdr:colOff>9525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0" name="Drop Down 46">
              <controlPr defaultSize="0" autoLine="0" autoPict="0">
                <anchor moveWithCells="1">
                  <from>
                    <xdr:col>12</xdr:col>
                    <xdr:colOff>9525</xdr:colOff>
                    <xdr:row>5</xdr:row>
                    <xdr:rowOff>0</xdr:rowOff>
                  </from>
                  <to>
                    <xdr:col>13</xdr:col>
                    <xdr:colOff>9525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1" name="Drop Down 47">
              <controlPr defaultSize="0" autoLine="0" autoPict="0">
                <anchor moveWithCells="1">
                  <from>
                    <xdr:col>12</xdr:col>
                    <xdr:colOff>9525</xdr:colOff>
                    <xdr:row>6</xdr:row>
                    <xdr:rowOff>0</xdr:rowOff>
                  </from>
                  <to>
                    <xdr:col>13</xdr:col>
                    <xdr:colOff>9525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2" name="Drop Down 48">
              <controlPr defaultSize="0" autoLine="0" autoPict="0">
                <anchor moveWithCells="1">
                  <from>
                    <xdr:col>12</xdr:col>
                    <xdr:colOff>9525</xdr:colOff>
                    <xdr:row>7</xdr:row>
                    <xdr:rowOff>0</xdr:rowOff>
                  </from>
                  <to>
                    <xdr:col>13</xdr:col>
                    <xdr:colOff>9525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3" name="Drop Down 49">
              <controlPr defaultSize="0" autoLine="0" autoPict="0">
                <anchor moveWithCells="1">
                  <from>
                    <xdr:col>12</xdr:col>
                    <xdr:colOff>9525</xdr:colOff>
                    <xdr:row>8</xdr:row>
                    <xdr:rowOff>0</xdr:rowOff>
                  </from>
                  <to>
                    <xdr:col>13</xdr:col>
                    <xdr:colOff>9525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4" name="Drop Down 50">
              <controlPr defaultSize="0" autoLine="0" autoPict="0">
                <anchor moveWithCells="1">
                  <from>
                    <xdr:col>12</xdr:col>
                    <xdr:colOff>9525</xdr:colOff>
                    <xdr:row>9</xdr:row>
                    <xdr:rowOff>0</xdr:rowOff>
                  </from>
                  <to>
                    <xdr:col>13</xdr:col>
                    <xdr:colOff>9525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5" name="Drop Down 51">
              <controlPr defaultSize="0" autoLine="0" autoPict="0">
                <anchor moveWithCells="1">
                  <from>
                    <xdr:col>12</xdr:col>
                    <xdr:colOff>9525</xdr:colOff>
                    <xdr:row>10</xdr:row>
                    <xdr:rowOff>0</xdr:rowOff>
                  </from>
                  <to>
                    <xdr:col>13</xdr:col>
                    <xdr:colOff>9525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6" name="Drop Down 52">
              <controlPr defaultSize="0" autoLine="0" autoPict="0">
                <anchor moveWithCells="1">
                  <from>
                    <xdr:col>12</xdr:col>
                    <xdr:colOff>9525</xdr:colOff>
                    <xdr:row>11</xdr:row>
                    <xdr:rowOff>0</xdr:rowOff>
                  </from>
                  <to>
                    <xdr:col>13</xdr:col>
                    <xdr:colOff>9525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7" name="Drop Down 53">
              <controlPr defaultSize="0" autoLine="0" autoPict="0">
                <anchor moveWithCells="1">
                  <from>
                    <xdr:col>12</xdr:col>
                    <xdr:colOff>9525</xdr:colOff>
                    <xdr:row>12</xdr:row>
                    <xdr:rowOff>0</xdr:rowOff>
                  </from>
                  <to>
                    <xdr:col>13</xdr:col>
                    <xdr:colOff>9525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8" name="Drop Down 54">
              <controlPr defaultSize="0" autoLine="0" autoPict="0">
                <anchor moveWithCells="1">
                  <from>
                    <xdr:col>12</xdr:col>
                    <xdr:colOff>9525</xdr:colOff>
                    <xdr:row>13</xdr:row>
                    <xdr:rowOff>0</xdr:rowOff>
                  </from>
                  <to>
                    <xdr:col>13</xdr:col>
                    <xdr:colOff>9525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9" name="Drop Down 61">
              <controlPr defaultSize="0" autoLine="0" autoPict="0">
                <anchor moveWithCells="1">
                  <from>
                    <xdr:col>12</xdr:col>
                    <xdr:colOff>9525</xdr:colOff>
                    <xdr:row>16</xdr:row>
                    <xdr:rowOff>0</xdr:rowOff>
                  </from>
                  <to>
                    <xdr:col>13</xdr:col>
                    <xdr:colOff>9525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0" name="Drop Down 62">
              <controlPr defaultSize="0" autoLine="0" autoPict="0">
                <anchor moveWithCells="1">
                  <from>
                    <xdr:col>12</xdr:col>
                    <xdr:colOff>9525</xdr:colOff>
                    <xdr:row>17</xdr:row>
                    <xdr:rowOff>0</xdr:rowOff>
                  </from>
                  <to>
                    <xdr:col>13</xdr:col>
                    <xdr:colOff>9525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1" name="Drop Down 63">
              <controlPr defaultSize="0" autoLine="0" autoPict="0">
                <anchor moveWithCells="1">
                  <from>
                    <xdr:col>12</xdr:col>
                    <xdr:colOff>9525</xdr:colOff>
                    <xdr:row>18</xdr:row>
                    <xdr:rowOff>0</xdr:rowOff>
                  </from>
                  <to>
                    <xdr:col>13</xdr:col>
                    <xdr:colOff>9525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2" name="Drop Down 64">
              <controlPr defaultSize="0" autoLine="0" autoPict="0">
                <anchor moveWithCells="1">
                  <from>
                    <xdr:col>12</xdr:col>
                    <xdr:colOff>9525</xdr:colOff>
                    <xdr:row>19</xdr:row>
                    <xdr:rowOff>0</xdr:rowOff>
                  </from>
                  <to>
                    <xdr:col>13</xdr:col>
                    <xdr:colOff>9525</xdr:colOff>
                    <xdr:row>19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Control</vt:lpstr>
      <vt:lpstr>P&amp;L</vt:lpstr>
      <vt:lpstr>Bal</vt:lpstr>
      <vt:lpstr>CF</vt:lpstr>
      <vt:lpstr>COGS</vt:lpstr>
      <vt:lpstr>OH</vt:lpstr>
      <vt:lpstr>Para</vt:lpstr>
      <vt:lpstr>Mo</vt:lpstr>
      <vt:lpstr>Mos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Admin</cp:lastModifiedBy>
  <dcterms:created xsi:type="dcterms:W3CDTF">2008-11-16T14:36:34Z</dcterms:created>
  <dcterms:modified xsi:type="dcterms:W3CDTF">2025-10-05T21:03:16Z</dcterms:modified>
</cp:coreProperties>
</file>