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8910" activeTab="6"/>
  </bookViews>
  <sheets>
    <sheet name="NPV Rule" sheetId="1" r:id="rId1"/>
    <sheet name="IRR Rule" sheetId="2" r:id="rId2"/>
    <sheet name="Multiple" sheetId="3" r:id="rId3"/>
    <sheet name="Multiple-chart" sheetId="4" r:id="rId4"/>
    <sheet name="Exclusive" sheetId="5" r:id="rId5"/>
    <sheet name="Incremental" sheetId="6" r:id="rId6"/>
    <sheet name="NPV" sheetId="7" r:id="rId7"/>
    <sheet name="XNPV" sheetId="8" r:id="rId8"/>
  </sheets>
  <definedNames>
    <definedName name="valuevx">42.314159</definedName>
    <definedName name="_xlnm.Print_Area" localSheetId="6">NPV!$A$1:$K$60</definedName>
    <definedName name="_xlnm.Print_Area" localSheetId="7">XNPV!$A$1:$I$43</definedName>
  </definedNames>
  <calcPr calcId="0"/>
</workbook>
</file>

<file path=xl/calcChain.xml><?xml version="1.0" encoding="utf-8"?>
<calcChain xmlns="http://schemas.openxmlformats.org/spreadsheetml/2006/main">
  <c r="F12" i="8" l="1"/>
  <c r="C12" i="8"/>
  <c r="I11" i="8" a="1"/>
  <c r="I11" i="8" s="1"/>
  <c r="F11" i="8"/>
  <c r="C11" i="8"/>
  <c r="G60" i="7"/>
  <c r="F60" i="7"/>
  <c r="E60" i="7"/>
  <c r="D60" i="7"/>
  <c r="C60" i="7" s="1"/>
  <c r="G59" i="7"/>
  <c r="F59" i="7"/>
  <c r="E59" i="7"/>
  <c r="C59" i="7" s="1"/>
  <c r="D59" i="7"/>
  <c r="G58" i="7"/>
  <c r="F58" i="7"/>
  <c r="C58" i="7" s="1"/>
  <c r="E58" i="7"/>
  <c r="D58" i="7"/>
  <c r="G57" i="7"/>
  <c r="F57" i="7"/>
  <c r="E57" i="7"/>
  <c r="D57" i="7"/>
  <c r="C57" i="7"/>
  <c r="G56" i="7"/>
  <c r="F56" i="7"/>
  <c r="E56" i="7"/>
  <c r="D56" i="7"/>
  <c r="C56" i="7" s="1"/>
  <c r="G55" i="7"/>
  <c r="F55" i="7"/>
  <c r="E55" i="7"/>
  <c r="C55" i="7" s="1"/>
  <c r="D55" i="7"/>
  <c r="G54" i="7"/>
  <c r="F54" i="7"/>
  <c r="C54" i="7" s="1"/>
  <c r="E54" i="7"/>
  <c r="D54" i="7"/>
  <c r="G53" i="7"/>
  <c r="F53" i="7"/>
  <c r="E53" i="7"/>
  <c r="D53" i="7"/>
  <c r="C53" i="7"/>
  <c r="G52" i="7"/>
  <c r="F52" i="7"/>
  <c r="E52" i="7"/>
  <c r="D52" i="7"/>
  <c r="C52" i="7" s="1"/>
  <c r="G51" i="7"/>
  <c r="F51" i="7"/>
  <c r="E51" i="7"/>
  <c r="C51" i="7" s="1"/>
  <c r="D51" i="7"/>
  <c r="G50" i="7"/>
  <c r="F50" i="7"/>
  <c r="C50" i="7" s="1"/>
  <c r="E50" i="7"/>
  <c r="D50" i="7"/>
  <c r="G49" i="7"/>
  <c r="F49" i="7"/>
  <c r="E49" i="7"/>
  <c r="D49" i="7"/>
  <c r="C49" i="7"/>
  <c r="G48" i="7"/>
  <c r="F48" i="7"/>
  <c r="E48" i="7"/>
  <c r="D48" i="7"/>
  <c r="C48" i="7" s="1"/>
  <c r="G47" i="7"/>
  <c r="F47" i="7"/>
  <c r="E47" i="7"/>
  <c r="C47" i="7" s="1"/>
  <c r="D47" i="7"/>
  <c r="G46" i="7"/>
  <c r="F46" i="7"/>
  <c r="C46" i="7" s="1"/>
  <c r="E46" i="7"/>
  <c r="D46" i="7"/>
  <c r="G45" i="7"/>
  <c r="F45" i="7"/>
  <c r="E45" i="7"/>
  <c r="D45" i="7"/>
  <c r="C45" i="7"/>
  <c r="G44" i="7"/>
  <c r="F44" i="7"/>
  <c r="E44" i="7"/>
  <c r="D44" i="7"/>
  <c r="C44" i="7" s="1"/>
  <c r="G43" i="7"/>
  <c r="F43" i="7"/>
  <c r="E43" i="7"/>
  <c r="C43" i="7" s="1"/>
  <c r="D43" i="7"/>
  <c r="G42" i="7"/>
  <c r="F42" i="7"/>
  <c r="C42" i="7" s="1"/>
  <c r="E42" i="7"/>
  <c r="D42" i="7"/>
  <c r="G41" i="7"/>
  <c r="F41" i="7"/>
  <c r="E41" i="7"/>
  <c r="D41" i="7"/>
  <c r="C41" i="7"/>
  <c r="G40" i="7"/>
  <c r="F40" i="7"/>
  <c r="E40" i="7"/>
  <c r="D40" i="7"/>
  <c r="C40" i="7" s="1"/>
  <c r="G39" i="7"/>
  <c r="F39" i="7"/>
  <c r="E39" i="7"/>
  <c r="C39" i="7" s="1"/>
  <c r="D39" i="7"/>
  <c r="G38" i="7"/>
  <c r="F38" i="7"/>
  <c r="C38" i="7" s="1"/>
  <c r="E38" i="7"/>
  <c r="D38" i="7"/>
  <c r="G37" i="7"/>
  <c r="F37" i="7"/>
  <c r="E37" i="7"/>
  <c r="D37" i="7"/>
  <c r="C37" i="7"/>
  <c r="G36" i="7"/>
  <c r="F36" i="7"/>
  <c r="E36" i="7"/>
  <c r="D36" i="7"/>
  <c r="C36" i="7" s="1"/>
  <c r="G35" i="7"/>
  <c r="F35" i="7"/>
  <c r="E35" i="7"/>
  <c r="C35" i="7" s="1"/>
  <c r="D35" i="7"/>
  <c r="G34" i="7"/>
  <c r="F34" i="7"/>
  <c r="C34" i="7" s="1"/>
  <c r="E34" i="7"/>
  <c r="D34" i="7"/>
  <c r="G33" i="7"/>
  <c r="F33" i="7"/>
  <c r="E33" i="7"/>
  <c r="D33" i="7"/>
  <c r="C33" i="7"/>
  <c r="G32" i="7"/>
  <c r="F32" i="7"/>
  <c r="E32" i="7"/>
  <c r="D32" i="7"/>
  <c r="C32" i="7" s="1"/>
  <c r="G31" i="7"/>
  <c r="F31" i="7"/>
  <c r="E31" i="7"/>
  <c r="C31" i="7" s="1"/>
  <c r="D31" i="7"/>
  <c r="G30" i="7"/>
  <c r="F30" i="7"/>
  <c r="C30" i="7" s="1"/>
  <c r="E30" i="7"/>
  <c r="D30" i="7"/>
  <c r="G29" i="7"/>
  <c r="F29" i="7"/>
  <c r="E29" i="7"/>
  <c r="D29" i="7"/>
  <c r="C29" i="7"/>
  <c r="G28" i="7"/>
  <c r="F28" i="7"/>
  <c r="E28" i="7"/>
  <c r="D28" i="7"/>
  <c r="C28" i="7" s="1"/>
  <c r="G27" i="7"/>
  <c r="F27" i="7"/>
  <c r="E27" i="7"/>
  <c r="C27" i="7" s="1"/>
  <c r="D27" i="7"/>
  <c r="G26" i="7"/>
  <c r="F26" i="7"/>
  <c r="C26" i="7" s="1"/>
  <c r="E26" i="7"/>
  <c r="D26" i="7"/>
  <c r="G25" i="7"/>
  <c r="F25" i="7"/>
  <c r="E25" i="7"/>
  <c r="D25" i="7"/>
  <c r="C25" i="7"/>
  <c r="G24" i="7"/>
  <c r="F24" i="7"/>
  <c r="E24" i="7"/>
  <c r="D24" i="7"/>
  <c r="C24" i="7" s="1"/>
  <c r="G23" i="7"/>
  <c r="F23" i="7"/>
  <c r="E23" i="7"/>
  <c r="C23" i="7" s="1"/>
  <c r="D23" i="7"/>
  <c r="G22" i="7"/>
  <c r="F22" i="7"/>
  <c r="C22" i="7" s="1"/>
  <c r="E22" i="7"/>
  <c r="D22" i="7"/>
  <c r="G21" i="7"/>
  <c r="G17" i="7" s="1"/>
  <c r="F21" i="7"/>
  <c r="E21" i="7"/>
  <c r="D21" i="7"/>
  <c r="D17" i="7" s="1"/>
  <c r="C21" i="7"/>
  <c r="C20" i="7"/>
  <c r="K18" i="7"/>
  <c r="J18" i="7"/>
  <c r="I18" i="7"/>
  <c r="H18" i="7"/>
  <c r="K17" i="7"/>
  <c r="J17" i="7"/>
  <c r="I17" i="7"/>
  <c r="H17" i="7"/>
  <c r="E17" i="7"/>
  <c r="E8" i="5"/>
  <c r="D9" i="5"/>
  <c r="E9" i="5"/>
  <c r="D10" i="5"/>
  <c r="D11" i="5"/>
  <c r="E14" i="5"/>
  <c r="D15" i="5"/>
  <c r="E15" i="5"/>
  <c r="D16" i="5"/>
  <c r="D17" i="5"/>
  <c r="E9" i="6"/>
  <c r="D10" i="6"/>
  <c r="E10" i="6"/>
  <c r="D11" i="6"/>
  <c r="E14" i="6"/>
  <c r="D15" i="6"/>
  <c r="E15" i="6"/>
  <c r="D16" i="6"/>
  <c r="C10" i="3"/>
  <c r="D10" i="3"/>
  <c r="B11" i="3"/>
  <c r="C11" i="3"/>
  <c r="D11" i="3"/>
  <c r="B12" i="3"/>
  <c r="C12" i="3"/>
  <c r="D12" i="3"/>
  <c r="B13" i="3"/>
  <c r="B15" i="3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13" i="1"/>
  <c r="C14" i="1"/>
  <c r="D14" i="1"/>
  <c r="E14" i="1"/>
  <c r="B15" i="1"/>
  <c r="C15" i="1"/>
  <c r="D15" i="1"/>
  <c r="E15" i="1"/>
  <c r="B16" i="1"/>
  <c r="C16" i="1"/>
  <c r="D16" i="1"/>
  <c r="E16" i="1"/>
  <c r="B17" i="1"/>
  <c r="D8" i="7" l="1"/>
  <c r="F17" i="7"/>
  <c r="D7" i="7"/>
</calcChain>
</file>

<file path=xl/sharedStrings.xml><?xml version="1.0" encoding="utf-8"?>
<sst xmlns="http://schemas.openxmlformats.org/spreadsheetml/2006/main" count="130" uniqueCount="89">
  <si>
    <t>NPV RULE FOR CAPITAL BUDGETING</t>
  </si>
  <si>
    <t xml:space="preserve">Choose a project if it costs less than the PV of its cash flows.  More generally:  </t>
  </si>
  <si>
    <t>take a project if its Net Present Value is positive.</t>
  </si>
  <si>
    <t>EXAMPLE</t>
  </si>
  <si>
    <t>Interest rate</t>
  </si>
  <si>
    <t>Year</t>
  </si>
  <si>
    <t>Cash flow</t>
  </si>
  <si>
    <t>PV factor</t>
  </si>
  <si>
    <t>PV of cash flow</t>
  </si>
  <si>
    <t>Cumulative PV</t>
  </si>
  <si>
    <t>Net Present Value</t>
  </si>
  <si>
    <t xml:space="preserve">Investors would have to invest 123 more (a total of 723) to get the cash flows of 200, 200, </t>
  </si>
  <si>
    <t>and 500 at an interest rate of 10%.  Therefore the project has a value of 123 for investors.</t>
  </si>
  <si>
    <t>The interest rate is called the cost of capital, because it is the opportunity cost of funds - the</t>
  </si>
  <si>
    <t>rate investors can earn on alternative investments.</t>
  </si>
  <si>
    <t>IRR RULE</t>
  </si>
  <si>
    <t>For a standard project,</t>
  </si>
  <si>
    <t xml:space="preserve">  NPV &gt; 0 </t>
  </si>
  <si>
    <t xml:space="preserve">      if and only if</t>
  </si>
  <si>
    <t xml:space="preserve">  IRR &gt; Cost of Capital</t>
  </si>
  <si>
    <t xml:space="preserve">IRR Rule:                    Choose a project </t>
  </si>
  <si>
    <t xml:space="preserve">       if and only if </t>
  </si>
  <si>
    <t xml:space="preserve">   IRR &gt; Cost of Capital</t>
  </si>
  <si>
    <t xml:space="preserve">Standard means </t>
  </si>
  <si>
    <t xml:space="preserve">      -  cash outflows occur in early years and cash inflows in later years. </t>
  </si>
  <si>
    <t xml:space="preserve">      -  the alternative to the project is the status quo.</t>
  </si>
  <si>
    <t>NONSTANDARD PROJECTS MAY HAVE MORE THAN ONE INTERNAL RATE OF RETURN</t>
  </si>
  <si>
    <t xml:space="preserve">Cost of capital </t>
  </si>
  <si>
    <t>Net cash flow</t>
  </si>
  <si>
    <t>PV of net cash flow</t>
  </si>
  <si>
    <t>Net present value</t>
  </si>
  <si>
    <t>IRR (Internal Rate of Return)</t>
  </si>
  <si>
    <t>For this project, varying the initial guess in the IRR function can cause the IRR to change.</t>
  </si>
  <si>
    <t>This is a good project (positive NPV), but you can't tell it from the IRR function.  The following</t>
  </si>
  <si>
    <t>chart shows that there are two break-even costs of capital or IRR's.  The NPV is positive at the</t>
  </si>
  <si>
    <t>actual cost of capital (12%), so it is a good project.</t>
  </si>
  <si>
    <t>Discount Rate</t>
  </si>
  <si>
    <t>NPV</t>
  </si>
  <si>
    <t>AN EXAMPLE OF MUTUALLY EXCLUSIVE PROJECTS</t>
  </si>
  <si>
    <t>Cost of capital</t>
  </si>
  <si>
    <t>Project A</t>
  </si>
  <si>
    <t>IRR</t>
  </si>
  <si>
    <t>Project B</t>
  </si>
  <si>
    <t>Project B is best, even though its IRR is lower.</t>
  </si>
  <si>
    <t>PROJECTS CAN BE VALUED ON AN INCREMENTAL BASIS</t>
  </si>
  <si>
    <t>Project B-A</t>
  </si>
  <si>
    <t>Project B has a positive NPV relative to A (on an incremental basis) so should be taken.</t>
  </si>
  <si>
    <t>NPV Calculator</t>
  </si>
  <si>
    <t>Add custom cash flows or create auto-generated cash flow series (uniform, gradient, and exponential series).</t>
  </si>
  <si>
    <t>You can delete, copy, and insert new columns, but make sure the Sum column is correct after making changes.</t>
  </si>
  <si>
    <t>The Net Present Value for each series is calculated, along with the Total NPV. Edit the light-blue cells.</t>
  </si>
  <si>
    <t>The IRR function is used to calculate the overall Internal Rate of Return. It requires an initial guess.</t>
  </si>
  <si>
    <t>Discount Rate (i)</t>
  </si>
  <si>
    <t>Auto-Generated Cash Flow Series</t>
  </si>
  <si>
    <t>Series Type:</t>
  </si>
  <si>
    <t>Uniform (A)</t>
  </si>
  <si>
    <t>Gradient (G)</t>
  </si>
  <si>
    <t>Exp Grad</t>
  </si>
  <si>
    <t>none</t>
  </si>
  <si>
    <t>Value (A, G, or Eo):</t>
  </si>
  <si>
    <t>g (for Exp Grad):</t>
  </si>
  <si>
    <t>Periods:</t>
  </si>
  <si>
    <t>Custom Cash Flow Series</t>
  </si>
  <si>
    <t>NPV:</t>
  </si>
  <si>
    <t>IRR:</t>
  </si>
  <si>
    <t>Period</t>
  </si>
  <si>
    <t>Sum</t>
  </si>
  <si>
    <t>Series 1</t>
  </si>
  <si>
    <t>Series 2</t>
  </si>
  <si>
    <t>Series 3</t>
  </si>
  <si>
    <t>Series 4</t>
  </si>
  <si>
    <t>Label 1</t>
  </si>
  <si>
    <t>Label 2</t>
  </si>
  <si>
    <t>Label 3</t>
  </si>
  <si>
    <t>Label 4</t>
  </si>
  <si>
    <t>XIRR, XNPV Calculator</t>
  </si>
  <si>
    <t>This worksheet uses the XNPV function to calculate the Net Present Value</t>
  </si>
  <si>
    <t>for a schedule of cash flows that are not necessarily periodic. The XNPV</t>
  </si>
  <si>
    <t>function requires the Analysis ToolPak add-in (see Help on XNPV function).</t>
  </si>
  <si>
    <t>It assumes 365 days in the year. The XIRR function is used to calculated</t>
  </si>
  <si>
    <t>the Internal Rate of Return. The dates do not need to be in order. You can</t>
  </si>
  <si>
    <t>have multiple cash flows with the same date.</t>
  </si>
  <si>
    <t>Days in Year</t>
  </si>
  <si>
    <t>Using Dynamic Ranges</t>
  </si>
  <si>
    <t>Using the Exact Range</t>
  </si>
  <si>
    <t>Using an Array Formula</t>
  </si>
  <si>
    <t>Date</t>
  </si>
  <si>
    <t>Value</t>
  </si>
  <si>
    <t>Convert numbers to 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</si>
</sst>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1" formatCode="_(* #,##0.00_);_(* \(#,##0.00\);_(* &quot;-&quot;??_);_(@_)"/>
    <numFmt numFmtId="173" formatCode="0.000%"/>
    <numFmt numFmtId="179" formatCode="_(* #,##0_);_(* \(#,##0\);_(* &quot;-&quot;??_);_(@_)"/>
    <numFmt numFmtId="180" formatCode="m/d/yy;@"/>
  </numFmts>
  <fonts count="26" x14ac:knownFonts="1">
    <font>
      <sz val="10"/>
      <name val="Arial"/>
    </font>
    <font>
      <b/>
      <sz val="10"/>
      <name val="Arial"/>
    </font>
    <font>
      <sz val="10"/>
      <name val="Arial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16"/>
      <name val="Arial"/>
      <family val="2"/>
    </font>
    <font>
      <b/>
      <sz val="10"/>
      <color indexed="17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</font>
    <font>
      <b/>
      <sz val="10"/>
      <name val="HELV"/>
    </font>
    <font>
      <b/>
      <sz val="10"/>
      <color indexed="8"/>
      <name val="helv"/>
    </font>
    <font>
      <b/>
      <sz val="10"/>
      <name val="Arial"/>
      <family val="2"/>
    </font>
    <font>
      <b/>
      <u/>
      <sz val="10"/>
      <color indexed="10"/>
      <name val="Arial"/>
      <family val="2"/>
    </font>
    <font>
      <b/>
      <sz val="10"/>
      <color indexed="25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20"/>
      <color indexed="53"/>
      <name val="Arial"/>
      <family val="2"/>
    </font>
    <font>
      <i/>
      <sz val="10"/>
      <name val="Arial"/>
      <family val="2"/>
    </font>
    <font>
      <u/>
      <sz val="10"/>
      <color indexed="12"/>
      <name val="Verdana"/>
    </font>
    <font>
      <b/>
      <sz val="11"/>
      <name val="Arial"/>
      <family val="2"/>
    </font>
    <font>
      <sz val="10"/>
      <name val="Verdana"/>
    </font>
    <font>
      <sz val="11"/>
      <name val="Arial"/>
      <family val="2"/>
    </font>
    <font>
      <sz val="11"/>
      <color indexed="9"/>
      <name val="Arial"/>
      <family val="2"/>
    </font>
    <font>
      <sz val="9"/>
      <name val="Arial"/>
      <family val="2"/>
    </font>
    <font>
      <sz val="9"/>
      <color indexed="55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55"/>
      </bottom>
      <diagonal/>
    </border>
  </borders>
  <cellStyleXfs count="7">
    <xf numFmtId="0" fontId="0" fillId="0" borderId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171" fontId="21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Border="1"/>
    <xf numFmtId="0" fontId="3" fillId="0" borderId="0" xfId="0" applyFont="1"/>
    <xf numFmtId="0" fontId="4" fillId="0" borderId="0" xfId="0" applyFont="1"/>
    <xf numFmtId="0" fontId="1" fillId="0" borderId="1" xfId="0" applyFont="1" applyBorder="1"/>
    <xf numFmtId="0" fontId="5" fillId="0" borderId="0" xfId="0" applyFont="1"/>
    <xf numFmtId="9" fontId="5" fillId="0" borderId="0" xfId="2" applyFont="1"/>
    <xf numFmtId="0" fontId="6" fillId="0" borderId="0" xfId="0" applyFont="1"/>
    <xf numFmtId="179" fontId="1" fillId="0" borderId="0" xfId="1" applyNumberFormat="1" applyFont="1"/>
    <xf numFmtId="179" fontId="4" fillId="0" borderId="0" xfId="1" applyNumberFormat="1" applyFont="1"/>
    <xf numFmtId="9" fontId="3" fillId="0" borderId="0" xfId="2" applyFont="1"/>
    <xf numFmtId="0" fontId="7" fillId="0" borderId="0" xfId="0" applyFont="1"/>
    <xf numFmtId="179" fontId="7" fillId="0" borderId="0" xfId="1" applyNumberFormat="1" applyFont="1"/>
    <xf numFmtId="9" fontId="1" fillId="0" borderId="0" xfId="2" applyFont="1"/>
    <xf numFmtId="0" fontId="4" fillId="0" borderId="1" xfId="0" applyFont="1" applyBorder="1" applyAlignment="1">
      <alignment horizontal="right"/>
    </xf>
    <xf numFmtId="0" fontId="3" fillId="0" borderId="1" xfId="0" applyFont="1" applyBorder="1"/>
    <xf numFmtId="0" fontId="8" fillId="0" borderId="0" xfId="0" applyFont="1"/>
    <xf numFmtId="0" fontId="9" fillId="0" borderId="0" xfId="0" applyFont="1"/>
    <xf numFmtId="9" fontId="7" fillId="0" borderId="0" xfId="2" applyFont="1"/>
    <xf numFmtId="0" fontId="10" fillId="0" borderId="0" xfId="0" applyFont="1"/>
    <xf numFmtId="9" fontId="6" fillId="0" borderId="0" xfId="0" applyNumberFormat="1" applyFont="1"/>
    <xf numFmtId="9" fontId="6" fillId="0" borderId="0" xfId="2" applyFont="1"/>
    <xf numFmtId="0" fontId="11" fillId="0" borderId="0" xfId="0" applyFont="1"/>
    <xf numFmtId="0" fontId="12" fillId="0" borderId="1" xfId="0" applyFont="1" applyBorder="1"/>
    <xf numFmtId="179" fontId="6" fillId="0" borderId="0" xfId="1" applyNumberFormat="1" applyFont="1"/>
    <xf numFmtId="9" fontId="13" fillId="0" borderId="0" xfId="2" applyFont="1"/>
    <xf numFmtId="179" fontId="1" fillId="0" borderId="0" xfId="0" applyNumberFormat="1" applyFont="1"/>
    <xf numFmtId="179" fontId="4" fillId="0" borderId="0" xfId="0" applyNumberFormat="1" applyFont="1"/>
    <xf numFmtId="179" fontId="14" fillId="0" borderId="0" xfId="0" applyNumberFormat="1" applyFont="1"/>
    <xf numFmtId="0" fontId="14" fillId="0" borderId="0" xfId="0" applyFont="1"/>
    <xf numFmtId="0" fontId="15" fillId="0" borderId="0" xfId="0" applyFont="1"/>
    <xf numFmtId="0" fontId="17" fillId="0" borderId="0" xfId="3" applyFont="1" applyAlignment="1" applyProtection="1">
      <alignment horizontal="left"/>
    </xf>
    <xf numFmtId="0" fontId="16" fillId="0" borderId="0" xfId="3" applyFont="1" applyProtection="1"/>
    <xf numFmtId="0" fontId="18" fillId="0" borderId="0" xfId="3" applyFont="1" applyProtection="1"/>
    <xf numFmtId="0" fontId="16" fillId="0" borderId="0" xfId="3" applyFont="1" applyAlignment="1" applyProtection="1">
      <alignment horizontal="left"/>
    </xf>
    <xf numFmtId="0" fontId="16" fillId="0" borderId="0" xfId="3" applyFont="1" applyAlignment="1" applyProtection="1"/>
    <xf numFmtId="0" fontId="19" fillId="0" borderId="0" xfId="4" applyAlignment="1" applyProtection="1"/>
    <xf numFmtId="0" fontId="16" fillId="0" borderId="0" xfId="3" applyFont="1" applyAlignment="1" applyProtection="1">
      <alignment horizontal="right"/>
    </xf>
    <xf numFmtId="0" fontId="20" fillId="0" borderId="0" xfId="3" applyFont="1" applyAlignment="1" applyProtection="1">
      <alignment horizontal="right"/>
    </xf>
    <xf numFmtId="171" fontId="20" fillId="2" borderId="0" xfId="5" applyFont="1" applyFill="1" applyProtection="1"/>
    <xf numFmtId="173" fontId="20" fillId="2" borderId="0" xfId="5" applyNumberFormat="1" applyFont="1" applyFill="1" applyProtection="1"/>
    <xf numFmtId="0" fontId="22" fillId="0" borderId="0" xfId="3" applyFont="1" applyAlignment="1" applyProtection="1">
      <alignment horizontal="right"/>
    </xf>
    <xf numFmtId="9" fontId="22" fillId="3" borderId="0" xfId="3" applyNumberFormat="1" applyFont="1" applyFill="1" applyProtection="1">
      <protection locked="0"/>
    </xf>
    <xf numFmtId="0" fontId="16" fillId="3" borderId="0" xfId="3" applyFont="1" applyFill="1" applyAlignment="1" applyProtection="1">
      <alignment horizontal="right"/>
      <protection locked="0"/>
    </xf>
    <xf numFmtId="0" fontId="16" fillId="3" borderId="0" xfId="3" applyFont="1" applyFill="1" applyProtection="1">
      <protection locked="0"/>
    </xf>
    <xf numFmtId="9" fontId="16" fillId="3" borderId="0" xfId="3" applyNumberFormat="1" applyFont="1" applyFill="1" applyProtection="1">
      <protection locked="0"/>
    </xf>
    <xf numFmtId="0" fontId="12" fillId="0" borderId="0" xfId="3" applyFont="1" applyProtection="1"/>
    <xf numFmtId="171" fontId="16" fillId="0" borderId="0" xfId="5" applyFont="1" applyFill="1" applyProtection="1"/>
    <xf numFmtId="0" fontId="16" fillId="0" borderId="0" xfId="5" applyNumberFormat="1" applyFont="1" applyFill="1" applyAlignment="1" applyProtection="1">
      <alignment horizontal="right"/>
    </xf>
    <xf numFmtId="10" fontId="16" fillId="0" borderId="0" xfId="5" applyNumberFormat="1" applyFont="1" applyFill="1" applyProtection="1"/>
    <xf numFmtId="0" fontId="23" fillId="4" borderId="2" xfId="3" applyFont="1" applyFill="1" applyBorder="1" applyAlignment="1" applyProtection="1">
      <alignment horizontal="center"/>
    </xf>
    <xf numFmtId="0" fontId="23" fillId="5" borderId="2" xfId="3" applyFont="1" applyFill="1" applyBorder="1" applyAlignment="1" applyProtection="1">
      <alignment horizontal="center"/>
    </xf>
    <xf numFmtId="0" fontId="24" fillId="0" borderId="0" xfId="3" applyFont="1" applyAlignment="1" applyProtection="1">
      <alignment horizontal="center"/>
    </xf>
    <xf numFmtId="171" fontId="24" fillId="0" borderId="0" xfId="5" applyFont="1" applyAlignment="1" applyProtection="1">
      <alignment horizontal="right"/>
    </xf>
    <xf numFmtId="171" fontId="25" fillId="0" borderId="0" xfId="5" applyFont="1" applyAlignment="1" applyProtection="1">
      <alignment horizontal="right"/>
    </xf>
    <xf numFmtId="171" fontId="24" fillId="3" borderId="0" xfId="5" applyFont="1" applyFill="1" applyAlignment="1" applyProtection="1">
      <alignment horizontal="right"/>
      <protection locked="0"/>
    </xf>
    <xf numFmtId="10" fontId="20" fillId="2" borderId="0" xfId="6" applyNumberFormat="1" applyFont="1" applyFill="1" applyProtection="1"/>
    <xf numFmtId="180" fontId="24" fillId="3" borderId="0" xfId="3" applyNumberFormat="1" applyFont="1" applyFill="1" applyAlignment="1" applyProtection="1">
      <alignment horizontal="right"/>
      <protection locked="0"/>
    </xf>
    <xf numFmtId="0" fontId="16" fillId="0" borderId="0" xfId="3" applyNumberFormat="1" applyFont="1" applyProtection="1"/>
    <xf numFmtId="171" fontId="16" fillId="0" borderId="0" xfId="3" applyNumberFormat="1" applyFont="1" applyProtection="1"/>
  </cellXfs>
  <cellStyles count="7">
    <cellStyle name="Lien hypertexte" xfId="4" builtinId="8"/>
    <cellStyle name="Milliers" xfId="1" builtinId="3"/>
    <cellStyle name="Milliers 2" xfId="5"/>
    <cellStyle name="Normal" xfId="0" builtinId="0"/>
    <cellStyle name="Normal 2" xfId="3"/>
    <cellStyle name="Pourcentage" xfId="2" builtinId="5"/>
    <cellStyle name="Pourcentage 2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094089951034042"/>
          <c:y val="0.21107302097923364"/>
          <c:w val="0.61442100316694503"/>
          <c:h val="0.6193782091029971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'Multiple-chart'!$B$4</c:f>
              <c:strCache>
                <c:ptCount val="1"/>
                <c:pt idx="0">
                  <c:v>NPV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'Multiple-chart'!$A$5:$A$25</c:f>
              <c:numCache>
                <c:formatCode>0%</c:formatCode>
                <c:ptCount val="21"/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0.2</c:v>
                </c:pt>
                <c:pt idx="11">
                  <c:v>0.22</c:v>
                </c:pt>
                <c:pt idx="12">
                  <c:v>0.24</c:v>
                </c:pt>
                <c:pt idx="13">
                  <c:v>0.26</c:v>
                </c:pt>
                <c:pt idx="14">
                  <c:v>0.28000000000000003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</c:v>
                </c:pt>
                <c:pt idx="19">
                  <c:v>0.38</c:v>
                </c:pt>
                <c:pt idx="20">
                  <c:v>0.4</c:v>
                </c:pt>
              </c:numCache>
            </c:numRef>
          </c:xVal>
          <c:yVal>
            <c:numRef>
              <c:f>'Multiple-chart'!$B$5:$B$25</c:f>
              <c:numCache>
                <c:formatCode>_(* #\ ##0_);_(* \(#\ ##0\);_(* "-"??_);_(@_)</c:formatCode>
                <c:ptCount val="21"/>
                <c:pt idx="1">
                  <c:v>-8612.0722798923962</c:v>
                </c:pt>
                <c:pt idx="2">
                  <c:v>-5769.2307692308095</c:v>
                </c:pt>
                <c:pt idx="3">
                  <c:v>-3417.5863296547323</c:v>
                </c:pt>
                <c:pt idx="4">
                  <c:v>-1508.9163237310713</c:v>
                </c:pt>
                <c:pt idx="5">
                  <c:v>0</c:v>
                </c:pt>
                <c:pt idx="6">
                  <c:v>1147.9591836734326</c:v>
                </c:pt>
                <c:pt idx="7">
                  <c:v>1969.8368728839559</c:v>
                </c:pt>
                <c:pt idx="8">
                  <c:v>2497.0273483947967</c:v>
                </c:pt>
                <c:pt idx="9">
                  <c:v>2757.8282102844096</c:v>
                </c:pt>
                <c:pt idx="10">
                  <c:v>2777.7777777777519</c:v>
                </c:pt>
                <c:pt idx="11">
                  <c:v>2579.9516259069787</c:v>
                </c:pt>
                <c:pt idx="12">
                  <c:v>2185.223725286196</c:v>
                </c:pt>
                <c:pt idx="13">
                  <c:v>1612.4968505920842</c:v>
                </c:pt>
                <c:pt idx="14">
                  <c:v>878.90625</c:v>
                </c:pt>
                <c:pt idx="15">
                  <c:v>0</c:v>
                </c:pt>
                <c:pt idx="16">
                  <c:v>-1010.1010101009742</c:v>
                </c:pt>
                <c:pt idx="17">
                  <c:v>-2138.5609267097316</c:v>
                </c:pt>
                <c:pt idx="18">
                  <c:v>-3373.7024221453466</c:v>
                </c:pt>
                <c:pt idx="19">
                  <c:v>-4704.8939298467012</c:v>
                </c:pt>
                <c:pt idx="20">
                  <c:v>-6122.4489795918344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16-411F-9389-E754891A3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597712"/>
        <c:axId val="1"/>
      </c:scatterChart>
      <c:valAx>
        <c:axId val="548597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Discount Rate</a:t>
                </a:r>
              </a:p>
            </c:rich>
          </c:tx>
          <c:layout>
            <c:manualLayout>
              <c:xMode val="edge"/>
              <c:yMode val="edge"/>
              <c:x val="0.48589416066773711"/>
              <c:y val="0.86505336466899041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Net Present Value</a:t>
                </a:r>
              </a:p>
            </c:rich>
          </c:tx>
          <c:layout>
            <c:manualLayout>
              <c:xMode val="edge"/>
              <c:yMode val="edge"/>
              <c:x val="6.2696020731320912E-2"/>
              <c:y val="0.34256113240892017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_);_(@_)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85977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0.984251969" l="0.78740157499999996" r="0.78740157499999996" t="0.984251969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9525</xdr:rowOff>
    </xdr:from>
    <xdr:to>
      <xdr:col>7</xdr:col>
      <xdr:colOff>600075</xdr:colOff>
      <xdr:row>20</xdr:row>
      <xdr:rowOff>0</xdr:rowOff>
    </xdr:to>
    <xdr:graphicFrame macro="">
      <xdr:nvGraphicFramePr>
        <xdr:cNvPr id="1026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clarity.com/convert-numbers-to-words-in-excel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clarity.com/convert-numbers-to-words-in-excel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xcelclarity.com/convert-numbers-to-words-in-excel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xcelclarity.com/convert-numbers-to-words-in-exce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workbookViewId="0">
      <selection activeCell="H1" sqref="H1"/>
    </sheetView>
  </sheetViews>
  <sheetFormatPr baseColWidth="10" defaultRowHeight="12.75" x14ac:dyDescent="0.2"/>
  <cols>
    <col min="1" max="1" width="17.28515625" customWidth="1"/>
    <col min="2" max="256" width="9.140625" customWidth="1"/>
  </cols>
  <sheetData>
    <row r="1" spans="1:8" x14ac:dyDescent="0.2">
      <c r="A1" s="20" t="s">
        <v>0</v>
      </c>
    </row>
    <row r="2" spans="1:8" x14ac:dyDescent="0.2">
      <c r="A2" s="1"/>
      <c r="B2" s="1"/>
      <c r="C2" s="1"/>
      <c r="D2" s="1"/>
      <c r="E2" s="1"/>
      <c r="F2" s="1"/>
      <c r="G2" s="1"/>
      <c r="H2" s="1"/>
    </row>
    <row r="3" spans="1:8" x14ac:dyDescent="0.2">
      <c r="A3" s="1"/>
      <c r="B3" s="1"/>
      <c r="C3" s="1"/>
      <c r="D3" s="1"/>
      <c r="E3" s="1"/>
      <c r="F3" s="1"/>
      <c r="G3" s="1"/>
      <c r="H3" s="1"/>
    </row>
    <row r="4" spans="1:8" x14ac:dyDescent="0.2">
      <c r="A4" s="1" t="s">
        <v>1</v>
      </c>
      <c r="B4" s="1"/>
      <c r="C4" s="1"/>
      <c r="D4" s="1"/>
      <c r="E4" s="1"/>
      <c r="F4" s="1"/>
      <c r="G4" s="1"/>
      <c r="H4" s="1"/>
    </row>
    <row r="5" spans="1:8" x14ac:dyDescent="0.2">
      <c r="A5" s="1" t="s">
        <v>2</v>
      </c>
      <c r="B5" s="1"/>
      <c r="C5" s="1"/>
      <c r="D5" s="1"/>
      <c r="E5" s="1"/>
      <c r="F5" s="1"/>
      <c r="G5" s="1"/>
      <c r="H5" s="1"/>
    </row>
    <row r="6" spans="1:8" x14ac:dyDescent="0.2">
      <c r="A6" s="1"/>
      <c r="B6" s="1"/>
      <c r="C6" s="1"/>
      <c r="D6" s="1"/>
      <c r="E6" s="1"/>
      <c r="F6" s="1"/>
      <c r="G6" s="1"/>
      <c r="H6" s="1"/>
    </row>
    <row r="7" spans="1:8" x14ac:dyDescent="0.2">
      <c r="A7" s="20" t="s">
        <v>3</v>
      </c>
      <c r="B7" s="1"/>
      <c r="C7" s="1"/>
      <c r="D7" s="1"/>
      <c r="E7" s="1"/>
      <c r="F7" s="1"/>
      <c r="G7" s="1"/>
      <c r="H7" s="1"/>
    </row>
    <row r="8" spans="1:8" x14ac:dyDescent="0.2">
      <c r="A8" s="1"/>
      <c r="B8" s="1"/>
      <c r="C8" s="1"/>
      <c r="D8" s="1"/>
      <c r="E8" s="1"/>
      <c r="F8" s="1"/>
      <c r="G8" s="1"/>
      <c r="H8" s="1"/>
    </row>
    <row r="9" spans="1:8" x14ac:dyDescent="0.2">
      <c r="A9" s="3" t="s">
        <v>4</v>
      </c>
      <c r="B9" s="11">
        <v>0.1</v>
      </c>
      <c r="C9" s="1"/>
      <c r="D9" s="1"/>
      <c r="E9" s="1"/>
      <c r="F9" s="1"/>
      <c r="G9" s="1"/>
      <c r="H9" s="1"/>
    </row>
    <row r="10" spans="1:8" x14ac:dyDescent="0.2">
      <c r="A10" s="1"/>
      <c r="B10" s="1"/>
      <c r="C10" s="1"/>
      <c r="D10" s="1"/>
      <c r="E10" s="1"/>
      <c r="F10" s="1"/>
      <c r="G10" s="1"/>
      <c r="H10" s="1"/>
    </row>
    <row r="11" spans="1:8" ht="13.5" thickBot="1" x14ac:dyDescent="0.25">
      <c r="A11" s="24" t="s">
        <v>5</v>
      </c>
      <c r="B11" s="24">
        <v>0</v>
      </c>
      <c r="C11" s="24">
        <v>1</v>
      </c>
      <c r="D11" s="24">
        <v>2</v>
      </c>
      <c r="E11" s="24">
        <v>3</v>
      </c>
      <c r="F11" s="1"/>
      <c r="G11" s="1"/>
      <c r="H11" s="1"/>
    </row>
    <row r="12" spans="1:8" x14ac:dyDescent="0.2">
      <c r="A12" s="1"/>
      <c r="B12" s="1"/>
      <c r="C12" s="1"/>
      <c r="D12" s="1"/>
      <c r="E12" s="1"/>
      <c r="F12" s="1"/>
      <c r="G12" s="1"/>
      <c r="H12" s="1"/>
    </row>
    <row r="13" spans="1:8" x14ac:dyDescent="0.2">
      <c r="A13" s="8" t="s">
        <v>6</v>
      </c>
      <c r="B13" s="25">
        <f>-600</f>
        <v>-600</v>
      </c>
      <c r="C13" s="25">
        <v>200</v>
      </c>
      <c r="D13" s="25">
        <v>200</v>
      </c>
      <c r="E13" s="25">
        <v>500</v>
      </c>
      <c r="F13" s="1"/>
      <c r="G13" s="1"/>
      <c r="H13" s="1"/>
    </row>
    <row r="14" spans="1:8" x14ac:dyDescent="0.2">
      <c r="A14" s="3" t="s">
        <v>7</v>
      </c>
      <c r="B14" s="26">
        <v>1</v>
      </c>
      <c r="C14" s="26">
        <f>B14/(1+$B$9)</f>
        <v>0.90909090909090906</v>
      </c>
      <c r="D14" s="26">
        <f>C14/(1+$B$9)</f>
        <v>0.82644628099173545</v>
      </c>
      <c r="E14" s="26">
        <f>D14/(1+$B$9)</f>
        <v>0.75131480090157765</v>
      </c>
      <c r="F14" s="1"/>
      <c r="G14" s="1"/>
      <c r="H14" s="1"/>
    </row>
    <row r="15" spans="1:8" x14ac:dyDescent="0.2">
      <c r="A15" s="8" t="s">
        <v>8</v>
      </c>
      <c r="B15" s="25">
        <f>B13*B14</f>
        <v>-600</v>
      </c>
      <c r="C15" s="25">
        <f>C13*C14</f>
        <v>181.81818181818181</v>
      </c>
      <c r="D15" s="25">
        <f>D13*D14</f>
        <v>165.28925619834709</v>
      </c>
      <c r="E15" s="25">
        <f>E13*E14</f>
        <v>375.65740045078883</v>
      </c>
      <c r="F15" s="1"/>
      <c r="G15" s="1"/>
      <c r="H15" s="1"/>
    </row>
    <row r="16" spans="1:8" x14ac:dyDescent="0.2">
      <c r="A16" s="1" t="s">
        <v>9</v>
      </c>
      <c r="B16" s="27">
        <f>B15</f>
        <v>-600</v>
      </c>
      <c r="C16" s="27">
        <f>B16+C15</f>
        <v>-418.18181818181819</v>
      </c>
      <c r="D16" s="27">
        <f>C16+D15</f>
        <v>-252.8925619834711</v>
      </c>
      <c r="E16" s="28">
        <f>D16+E15</f>
        <v>122.76483846731773</v>
      </c>
      <c r="F16" s="1"/>
      <c r="G16" s="1"/>
      <c r="H16" s="1"/>
    </row>
    <row r="17" spans="1:8" x14ac:dyDescent="0.2">
      <c r="A17" s="4" t="s">
        <v>10</v>
      </c>
      <c r="B17" s="28">
        <f>E16</f>
        <v>122.76483846731773</v>
      </c>
      <c r="C17" s="1"/>
      <c r="D17" s="1"/>
      <c r="E17" s="1"/>
      <c r="F17" s="1"/>
      <c r="G17" s="1"/>
      <c r="H17" s="1"/>
    </row>
    <row r="18" spans="1:8" x14ac:dyDescent="0.2">
      <c r="A18" s="1"/>
      <c r="B18" s="1"/>
      <c r="C18" s="1"/>
      <c r="D18" s="1"/>
      <c r="E18" s="1"/>
      <c r="F18" s="1"/>
      <c r="G18" s="1"/>
      <c r="H18" s="1"/>
    </row>
    <row r="19" spans="1:8" x14ac:dyDescent="0.2">
      <c r="A19" s="12" t="s">
        <v>11</v>
      </c>
      <c r="B19" s="29"/>
      <c r="C19" s="30"/>
      <c r="D19" s="30"/>
      <c r="E19" s="30"/>
      <c r="F19" s="30"/>
      <c r="G19" s="1"/>
      <c r="H19" s="1"/>
    </row>
    <row r="20" spans="1:8" x14ac:dyDescent="0.2">
      <c r="A20" s="12" t="s">
        <v>12</v>
      </c>
      <c r="B20" s="30"/>
      <c r="C20" s="30"/>
      <c r="D20" s="30"/>
      <c r="E20" s="30"/>
      <c r="F20" s="30"/>
      <c r="G20" s="1"/>
      <c r="H20" s="1"/>
    </row>
    <row r="21" spans="1:8" x14ac:dyDescent="0.2">
      <c r="A21" s="1" t="s">
        <v>13</v>
      </c>
      <c r="B21" s="1"/>
      <c r="C21" s="1"/>
      <c r="D21" s="1"/>
      <c r="E21" s="1"/>
      <c r="F21" s="1"/>
      <c r="G21" s="1"/>
      <c r="H21" s="1"/>
    </row>
    <row r="22" spans="1:8" x14ac:dyDescent="0.2">
      <c r="A22" s="1" t="s">
        <v>14</v>
      </c>
    </row>
  </sheetData>
  <printOptions horizontalCentered="1" verticalCentered="1" headings="1"/>
  <pageMargins left="0.78740157499999996" right="0.78740157499999996" top="0.984251969" bottom="0.984251969" header="0.5" footer="0.5"/>
  <pageSetup orientation="landscape" r:id="rId1"/>
  <headerFooter alignWithMargins="0">
    <oddHeader>&amp;C&amp;14NPV AND IRR RULES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"/>
  <sheetViews>
    <sheetView workbookViewId="0">
      <selection activeCell="F17" sqref="F17"/>
    </sheetView>
  </sheetViews>
  <sheetFormatPr baseColWidth="10" defaultRowHeight="12.75" x14ac:dyDescent="0.2"/>
  <cols>
    <col min="1" max="1" width="26.7109375" customWidth="1"/>
    <col min="2" max="256" width="9.140625" customWidth="1"/>
  </cols>
  <sheetData>
    <row r="1" spans="1:5" x14ac:dyDescent="0.2">
      <c r="A1" s="20" t="s">
        <v>15</v>
      </c>
    </row>
    <row r="4" spans="1:5" x14ac:dyDescent="0.2">
      <c r="A4" s="12" t="s">
        <v>16</v>
      </c>
      <c r="B4" s="18" t="s">
        <v>17</v>
      </c>
      <c r="C4" s="9" t="s">
        <v>18</v>
      </c>
      <c r="D4" s="9"/>
      <c r="E4" s="10" t="s">
        <v>19</v>
      </c>
    </row>
    <row r="5" spans="1:5" x14ac:dyDescent="0.2">
      <c r="A5" s="17"/>
      <c r="C5" s="9"/>
      <c r="D5" s="9"/>
      <c r="E5" s="9"/>
    </row>
    <row r="6" spans="1:5" x14ac:dyDescent="0.2">
      <c r="A6" s="4" t="s">
        <v>20</v>
      </c>
      <c r="B6" s="1"/>
      <c r="C6" s="1" t="s">
        <v>21</v>
      </c>
      <c r="E6" s="4" t="s">
        <v>22</v>
      </c>
    </row>
    <row r="8" spans="1:5" x14ac:dyDescent="0.2">
      <c r="A8" s="1" t="s">
        <v>23</v>
      </c>
    </row>
    <row r="9" spans="1:5" x14ac:dyDescent="0.2">
      <c r="A9" s="1" t="s">
        <v>24</v>
      </c>
    </row>
    <row r="10" spans="1:5" x14ac:dyDescent="0.2">
      <c r="A10" s="1" t="s">
        <v>25</v>
      </c>
    </row>
    <row r="13" spans="1:5" x14ac:dyDescent="0.2">
      <c r="A13" s="23"/>
    </row>
    <row r="14" spans="1:5" x14ac:dyDescent="0.2">
      <c r="A14" s="1"/>
    </row>
    <row r="15" spans="1:5" x14ac:dyDescent="0.2">
      <c r="A15" s="3"/>
    </row>
    <row r="16" spans="1:5" x14ac:dyDescent="0.2">
      <c r="A16" s="3"/>
    </row>
    <row r="17" spans="1:1" x14ac:dyDescent="0.2">
      <c r="A17" s="3"/>
    </row>
    <row r="18" spans="1:1" x14ac:dyDescent="0.2">
      <c r="A18" s="3"/>
    </row>
    <row r="19" spans="1:1" x14ac:dyDescent="0.2">
      <c r="A19" s="3"/>
    </row>
  </sheetData>
  <printOptions horizontalCentered="1" verticalCentered="1" headings="1"/>
  <pageMargins left="0.78740157499999996" right="0.78740157499999996" top="0.984251969" bottom="0.984251969" header="0.5" footer="0.5"/>
  <pageSetup orientation="landscape" r:id="rId1"/>
  <headerFooter alignWithMargins="0">
    <oddHeader>&amp;C&amp;14NPV AND IRR RULES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J10" sqref="J10"/>
    </sheetView>
  </sheetViews>
  <sheetFormatPr baseColWidth="10" defaultRowHeight="12.75" x14ac:dyDescent="0.2"/>
  <cols>
    <col min="1" max="1" width="26.42578125" customWidth="1"/>
    <col min="2" max="256" width="9.140625" customWidth="1"/>
  </cols>
  <sheetData>
    <row r="1" spans="1:5" x14ac:dyDescent="0.2">
      <c r="A1" s="1" t="s">
        <v>26</v>
      </c>
    </row>
    <row r="4" spans="1:5" x14ac:dyDescent="0.2">
      <c r="A4" s="3" t="s">
        <v>27</v>
      </c>
      <c r="B4" s="11">
        <v>0.12</v>
      </c>
      <c r="C4" s="1"/>
      <c r="D4" s="8"/>
      <c r="E4" s="1"/>
    </row>
    <row r="5" spans="1:5" x14ac:dyDescent="0.2">
      <c r="A5" s="6"/>
      <c r="B5" s="7"/>
      <c r="C5" s="1"/>
      <c r="D5" s="8"/>
      <c r="E5" s="1"/>
    </row>
    <row r="6" spans="1:5" x14ac:dyDescent="0.2">
      <c r="A6" s="1"/>
      <c r="B6" s="1"/>
      <c r="C6" s="1"/>
      <c r="D6" s="1"/>
      <c r="E6" s="1"/>
    </row>
    <row r="7" spans="1:5" ht="13.5" thickBot="1" x14ac:dyDescent="0.25">
      <c r="A7" s="5" t="s">
        <v>5</v>
      </c>
      <c r="B7" s="5">
        <v>0</v>
      </c>
      <c r="C7" s="5">
        <v>1</v>
      </c>
      <c r="D7" s="5">
        <v>2</v>
      </c>
      <c r="E7" s="2"/>
    </row>
    <row r="8" spans="1:5" x14ac:dyDescent="0.2">
      <c r="E8" s="1"/>
    </row>
    <row r="9" spans="1:5" x14ac:dyDescent="0.2">
      <c r="A9" s="1" t="s">
        <v>28</v>
      </c>
      <c r="B9" s="9">
        <v>-400000</v>
      </c>
      <c r="C9" s="9">
        <v>960000</v>
      </c>
      <c r="D9" s="9">
        <v>-572000</v>
      </c>
      <c r="E9" s="9"/>
    </row>
    <row r="10" spans="1:5" x14ac:dyDescent="0.2">
      <c r="A10" s="3" t="s">
        <v>7</v>
      </c>
      <c r="B10" s="11">
        <v>1</v>
      </c>
      <c r="C10" s="11">
        <f>B10/(1+$B$4)</f>
        <v>0.89285714285714279</v>
      </c>
      <c r="D10" s="11">
        <f>C10/(1+$B$4)</f>
        <v>0.79719387755102022</v>
      </c>
      <c r="E10" s="11"/>
    </row>
    <row r="11" spans="1:5" x14ac:dyDescent="0.2">
      <c r="A11" s="1" t="s">
        <v>29</v>
      </c>
      <c r="B11" s="9">
        <f>B9*B10</f>
        <v>-400000</v>
      </c>
      <c r="C11" s="9">
        <f>C9*C10</f>
        <v>857142.85714285704</v>
      </c>
      <c r="D11" s="9">
        <f>D9*D10</f>
        <v>-455994.89795918355</v>
      </c>
      <c r="E11" s="9"/>
    </row>
    <row r="12" spans="1:5" x14ac:dyDescent="0.2">
      <c r="A12" s="1" t="s">
        <v>9</v>
      </c>
      <c r="B12" s="9">
        <f>B11</f>
        <v>-400000</v>
      </c>
      <c r="C12" s="9">
        <f>B12+C11</f>
        <v>457142.85714285704</v>
      </c>
      <c r="D12" s="10">
        <f>C12+D11</f>
        <v>1147.9591836734908</v>
      </c>
      <c r="E12" s="13"/>
    </row>
    <row r="13" spans="1:5" x14ac:dyDescent="0.2">
      <c r="A13" s="4" t="s">
        <v>30</v>
      </c>
      <c r="B13" s="10">
        <f>D12</f>
        <v>1147.9591836734908</v>
      </c>
    </row>
    <row r="15" spans="1:5" x14ac:dyDescent="0.2">
      <c r="A15" s="8" t="s">
        <v>31</v>
      </c>
      <c r="B15" s="21">
        <f>IRR(B9:D9,0.1)</f>
        <v>0.1</v>
      </c>
    </row>
    <row r="17" spans="1:1" x14ac:dyDescent="0.2">
      <c r="A17" s="31" t="s">
        <v>32</v>
      </c>
    </row>
    <row r="18" spans="1:1" x14ac:dyDescent="0.2">
      <c r="A18" s="31" t="s">
        <v>33</v>
      </c>
    </row>
    <row r="19" spans="1:1" x14ac:dyDescent="0.2">
      <c r="A19" s="31" t="s">
        <v>34</v>
      </c>
    </row>
    <row r="20" spans="1:1" x14ac:dyDescent="0.2">
      <c r="A20" s="31" t="s">
        <v>35</v>
      </c>
    </row>
  </sheetData>
  <printOptions horizontalCentered="1" verticalCentered="1" headings="1"/>
  <pageMargins left="0.78740157499999996" right="0.78740157499999996" top="0.984251969" bottom="0.984251969" header="0.5" footer="0.5"/>
  <pageSetup orientation="landscape" r:id="rId1"/>
  <headerFooter alignWithMargins="0">
    <oddHeader>&amp;C&amp;14NPV AND IRR RULES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activeCell="C16" sqref="C16"/>
    </sheetView>
  </sheetViews>
  <sheetFormatPr baseColWidth="10" defaultRowHeight="12.75" x14ac:dyDescent="0.2"/>
  <cols>
    <col min="1" max="1" width="13.42578125" customWidth="1"/>
    <col min="2" max="256" width="9.140625" customWidth="1"/>
  </cols>
  <sheetData>
    <row r="1" spans="1:9" ht="13.5" thickBot="1" x14ac:dyDescent="0.25">
      <c r="A1" s="5" t="s">
        <v>5</v>
      </c>
      <c r="B1" s="5">
        <v>0</v>
      </c>
      <c r="C1" s="5">
        <v>1</v>
      </c>
      <c r="D1" s="5">
        <v>2</v>
      </c>
      <c r="E1" s="2"/>
    </row>
    <row r="2" spans="1:9" x14ac:dyDescent="0.2">
      <c r="A2" s="1" t="s">
        <v>28</v>
      </c>
      <c r="B2" s="9">
        <v>-400000</v>
      </c>
      <c r="C2" s="9">
        <v>960000</v>
      </c>
      <c r="D2" s="9">
        <v>-572000</v>
      </c>
      <c r="E2" s="9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13.5" thickBot="1" x14ac:dyDescent="0.25">
      <c r="A4" s="16" t="s">
        <v>36</v>
      </c>
      <c r="B4" s="15" t="s">
        <v>37</v>
      </c>
      <c r="C4" s="1"/>
      <c r="D4" s="1"/>
      <c r="E4" s="1"/>
      <c r="F4" s="1"/>
      <c r="G4" s="1"/>
      <c r="H4" s="1"/>
      <c r="I4" s="1"/>
    </row>
    <row r="5" spans="1:9" x14ac:dyDescent="0.2">
      <c r="A5" s="3"/>
      <c r="B5" s="4"/>
      <c r="C5" s="1"/>
      <c r="D5" s="1"/>
      <c r="E5" s="1"/>
      <c r="F5" s="1"/>
      <c r="G5" s="1"/>
      <c r="H5" s="1"/>
      <c r="I5" s="1"/>
    </row>
    <row r="6" spans="1:9" x14ac:dyDescent="0.2">
      <c r="A6" s="11">
        <v>0.02</v>
      </c>
      <c r="B6" s="10">
        <f>$B$2+NPV(A6,$C$2:$D$2)</f>
        <v>-8612.0722798923962</v>
      </c>
      <c r="C6" s="1"/>
      <c r="D6" s="1"/>
      <c r="E6" s="1"/>
      <c r="F6" s="1"/>
      <c r="G6" s="1"/>
      <c r="H6" s="1"/>
      <c r="I6" s="1"/>
    </row>
    <row r="7" spans="1:9" x14ac:dyDescent="0.2">
      <c r="A7" s="11">
        <v>0.04</v>
      </c>
      <c r="B7" s="10">
        <f t="shared" ref="B7:B22" si="0">$B$2+NPV(A7,$C$2:$D$2)</f>
        <v>-5769.2307692308095</v>
      </c>
      <c r="C7" s="1"/>
      <c r="D7" s="1"/>
      <c r="E7" s="1"/>
      <c r="F7" s="1"/>
      <c r="G7" s="1"/>
      <c r="H7" s="1"/>
      <c r="I7" s="1"/>
    </row>
    <row r="8" spans="1:9" x14ac:dyDescent="0.2">
      <c r="A8" s="11">
        <v>0.06</v>
      </c>
      <c r="B8" s="10">
        <f t="shared" si="0"/>
        <v>-3417.5863296547323</v>
      </c>
      <c r="C8" s="1"/>
      <c r="D8" s="1"/>
      <c r="E8" s="1"/>
      <c r="F8" s="1"/>
      <c r="G8" s="1"/>
      <c r="H8" s="1"/>
      <c r="I8" s="1"/>
    </row>
    <row r="9" spans="1:9" x14ac:dyDescent="0.2">
      <c r="A9" s="11">
        <v>0.08</v>
      </c>
      <c r="B9" s="10">
        <f t="shared" si="0"/>
        <v>-1508.9163237310713</v>
      </c>
      <c r="C9" s="9"/>
      <c r="D9" s="1"/>
      <c r="E9" s="1"/>
      <c r="F9" s="1"/>
      <c r="G9" s="1"/>
      <c r="H9" s="1"/>
      <c r="I9" s="1"/>
    </row>
    <row r="10" spans="1:9" x14ac:dyDescent="0.2">
      <c r="A10" s="11">
        <v>0.1</v>
      </c>
      <c r="B10" s="10">
        <f t="shared" si="0"/>
        <v>0</v>
      </c>
      <c r="C10" s="1"/>
      <c r="D10" s="1"/>
      <c r="E10" s="1"/>
      <c r="F10" s="1"/>
      <c r="G10" s="1"/>
      <c r="H10" s="1"/>
      <c r="I10" s="1"/>
    </row>
    <row r="11" spans="1:9" x14ac:dyDescent="0.2">
      <c r="A11" s="11">
        <v>0.12</v>
      </c>
      <c r="B11" s="10">
        <f t="shared" si="0"/>
        <v>1147.9591836734326</v>
      </c>
      <c r="C11" s="1"/>
      <c r="D11" s="1"/>
      <c r="E11" s="1"/>
      <c r="F11" s="1"/>
      <c r="G11" s="1"/>
      <c r="H11" s="1"/>
      <c r="I11" s="1"/>
    </row>
    <row r="12" spans="1:9" x14ac:dyDescent="0.2">
      <c r="A12" s="11">
        <v>0.14000000000000001</v>
      </c>
      <c r="B12" s="10">
        <f t="shared" si="0"/>
        <v>1969.8368728839559</v>
      </c>
      <c r="C12" s="1"/>
      <c r="D12" s="1"/>
      <c r="E12" s="1"/>
      <c r="F12" s="1"/>
      <c r="G12" s="1"/>
      <c r="H12" s="1"/>
      <c r="I12" s="1"/>
    </row>
    <row r="13" spans="1:9" x14ac:dyDescent="0.2">
      <c r="A13" s="11">
        <v>0.16</v>
      </c>
      <c r="B13" s="10">
        <f t="shared" si="0"/>
        <v>2497.0273483947967</v>
      </c>
      <c r="C13" s="1"/>
      <c r="D13" s="1"/>
      <c r="E13" s="1"/>
      <c r="F13" s="1"/>
      <c r="G13" s="1"/>
      <c r="H13" s="1"/>
      <c r="I13" s="1"/>
    </row>
    <row r="14" spans="1:9" x14ac:dyDescent="0.2">
      <c r="A14" s="11">
        <v>0.18</v>
      </c>
      <c r="B14" s="10">
        <f t="shared" si="0"/>
        <v>2757.8282102844096</v>
      </c>
      <c r="C14" s="1"/>
      <c r="D14" s="1"/>
      <c r="E14" s="1"/>
      <c r="F14" s="1"/>
      <c r="G14" s="1"/>
      <c r="H14" s="1"/>
      <c r="I14" s="1"/>
    </row>
    <row r="15" spans="1:9" x14ac:dyDescent="0.2">
      <c r="A15" s="11">
        <v>0.2</v>
      </c>
      <c r="B15" s="10">
        <f t="shared" si="0"/>
        <v>2777.7777777777519</v>
      </c>
      <c r="C15" s="1"/>
      <c r="D15" s="1"/>
      <c r="E15" s="1"/>
      <c r="F15" s="1"/>
      <c r="G15" s="1"/>
      <c r="H15" s="1"/>
      <c r="I15" s="1"/>
    </row>
    <row r="16" spans="1:9" x14ac:dyDescent="0.2">
      <c r="A16" s="11">
        <v>0.22</v>
      </c>
      <c r="B16" s="10">
        <f t="shared" si="0"/>
        <v>2579.9516259069787</v>
      </c>
      <c r="C16" s="1"/>
      <c r="D16" s="1"/>
      <c r="E16" s="1"/>
      <c r="F16" s="1"/>
      <c r="G16" s="1"/>
      <c r="H16" s="1"/>
      <c r="I16" s="1"/>
    </row>
    <row r="17" spans="1:9" x14ac:dyDescent="0.2">
      <c r="A17" s="11">
        <v>0.24</v>
      </c>
      <c r="B17" s="10">
        <f t="shared" si="0"/>
        <v>2185.223725286196</v>
      </c>
      <c r="C17" s="1"/>
      <c r="D17" s="1"/>
      <c r="E17" s="1"/>
      <c r="F17" s="1"/>
      <c r="G17" s="1"/>
      <c r="H17" s="1"/>
      <c r="I17" s="1"/>
    </row>
    <row r="18" spans="1:9" x14ac:dyDescent="0.2">
      <c r="A18" s="11">
        <v>0.26</v>
      </c>
      <c r="B18" s="10">
        <f t="shared" si="0"/>
        <v>1612.4968505920842</v>
      </c>
      <c r="C18" s="1"/>
      <c r="D18" s="1"/>
      <c r="E18" s="1"/>
      <c r="F18" s="1"/>
      <c r="G18" s="1"/>
      <c r="H18" s="1"/>
      <c r="I18" s="1"/>
    </row>
    <row r="19" spans="1:9" x14ac:dyDescent="0.2">
      <c r="A19" s="11">
        <v>0.28000000000000003</v>
      </c>
      <c r="B19" s="10">
        <f t="shared" si="0"/>
        <v>878.90625</v>
      </c>
      <c r="C19" s="1"/>
      <c r="D19" s="1"/>
      <c r="E19" s="1"/>
      <c r="F19" s="1"/>
      <c r="G19" s="1"/>
      <c r="H19" s="1"/>
      <c r="I19" s="1"/>
    </row>
    <row r="20" spans="1:9" x14ac:dyDescent="0.2">
      <c r="A20" s="11">
        <v>0.3</v>
      </c>
      <c r="B20" s="10">
        <f t="shared" si="0"/>
        <v>0</v>
      </c>
      <c r="C20" s="1"/>
      <c r="D20" s="1"/>
      <c r="E20" s="1"/>
      <c r="F20" s="1"/>
      <c r="G20" s="1"/>
      <c r="H20" s="1"/>
      <c r="I20" s="1"/>
    </row>
    <row r="21" spans="1:9" x14ac:dyDescent="0.2">
      <c r="A21" s="11">
        <v>0.32</v>
      </c>
      <c r="B21" s="10">
        <f t="shared" si="0"/>
        <v>-1010.1010101009742</v>
      </c>
      <c r="C21" s="1"/>
      <c r="D21" s="1"/>
      <c r="E21" s="1"/>
      <c r="F21" s="1"/>
      <c r="G21" s="1"/>
      <c r="H21" s="1"/>
      <c r="I21" s="1"/>
    </row>
    <row r="22" spans="1:9" x14ac:dyDescent="0.2">
      <c r="A22" s="11">
        <v>0.34</v>
      </c>
      <c r="B22" s="10">
        <f t="shared" si="0"/>
        <v>-2138.5609267097316</v>
      </c>
      <c r="C22" s="1"/>
      <c r="D22" s="1"/>
      <c r="E22" s="1"/>
      <c r="F22" s="1"/>
      <c r="G22" s="1"/>
      <c r="H22" s="1"/>
      <c r="I22" s="1"/>
    </row>
    <row r="23" spans="1:9" x14ac:dyDescent="0.2">
      <c r="A23" s="11">
        <v>0.36</v>
      </c>
      <c r="B23" s="10">
        <f>$B$2+NPV(A23,$C$2:$D$2)</f>
        <v>-3373.7024221453466</v>
      </c>
      <c r="C23" s="1"/>
      <c r="D23" s="1"/>
      <c r="E23" s="1"/>
      <c r="F23" s="1"/>
      <c r="G23" s="1"/>
      <c r="H23" s="1"/>
      <c r="I23" s="1"/>
    </row>
    <row r="24" spans="1:9" x14ac:dyDescent="0.2">
      <c r="A24" s="11">
        <v>0.38</v>
      </c>
      <c r="B24" s="10">
        <f>$B$2+NPV(A24,$C$2:$D$2)</f>
        <v>-4704.8939298467012</v>
      </c>
      <c r="C24" s="1"/>
      <c r="D24" s="1"/>
      <c r="E24" s="1"/>
      <c r="F24" s="1"/>
      <c r="G24" s="1"/>
      <c r="H24" s="1"/>
      <c r="I24" s="1"/>
    </row>
    <row r="25" spans="1:9" x14ac:dyDescent="0.2">
      <c r="A25" s="11">
        <v>0.4</v>
      </c>
      <c r="B25" s="10">
        <f>$B$2+NPV(A25,$C$2:$D$2)</f>
        <v>-6122.4489795918344</v>
      </c>
      <c r="C25" s="1"/>
      <c r="D25" s="1"/>
      <c r="E25" s="1"/>
      <c r="F25" s="1"/>
      <c r="G25" s="1"/>
      <c r="H25" s="1"/>
      <c r="I25" s="1"/>
    </row>
    <row r="26" spans="1:9" x14ac:dyDescent="0.2">
      <c r="C26" s="1"/>
      <c r="D26" s="1"/>
      <c r="E26" s="1"/>
      <c r="F26" s="1"/>
      <c r="G26" s="1"/>
      <c r="H26" s="1"/>
      <c r="I26" s="1"/>
    </row>
  </sheetData>
  <printOptions horizontalCentered="1" verticalCentered="1" headings="1"/>
  <pageMargins left="0.78740157499999996" right="0.78740157499999996" top="0.984251969" bottom="0.984251969" header="0.5" footer="0.5"/>
  <pageSetup orientation="landscape" r:id="rId1"/>
  <headerFooter alignWithMargins="0">
    <oddHeader>&amp;C&amp;14NPV AND IRR RULES</oddHeader>
    <oddFooter>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I13" sqref="I13"/>
    </sheetView>
  </sheetViews>
  <sheetFormatPr baseColWidth="10" defaultRowHeight="12.75" x14ac:dyDescent="0.2"/>
  <cols>
    <col min="1" max="1" width="13.85546875" customWidth="1"/>
    <col min="2" max="2" width="9.140625" customWidth="1"/>
    <col min="3" max="3" width="15" customWidth="1"/>
    <col min="4" max="256" width="9.140625" customWidth="1"/>
  </cols>
  <sheetData>
    <row r="1" spans="1:8" x14ac:dyDescent="0.2">
      <c r="A1" s="20" t="s">
        <v>38</v>
      </c>
      <c r="C1" s="1"/>
      <c r="D1" s="1"/>
      <c r="E1" s="1"/>
      <c r="F1" s="1"/>
      <c r="G1" s="1"/>
    </row>
    <row r="2" spans="1:8" x14ac:dyDescent="0.2">
      <c r="A2" s="1"/>
      <c r="B2" s="1"/>
      <c r="C2" s="1"/>
      <c r="D2" s="1"/>
      <c r="E2" s="1"/>
      <c r="F2" s="1"/>
      <c r="G2" s="1"/>
    </row>
    <row r="3" spans="1:8" x14ac:dyDescent="0.2">
      <c r="A3" s="3" t="s">
        <v>39</v>
      </c>
      <c r="B3" s="11">
        <v>0.1</v>
      </c>
      <c r="C3" s="1"/>
      <c r="D3" s="1"/>
      <c r="E3" s="1"/>
      <c r="F3" s="1"/>
      <c r="G3" s="1"/>
      <c r="H3" s="37" t="s">
        <v>88</v>
      </c>
    </row>
    <row r="4" spans="1:8" x14ac:dyDescent="0.2">
      <c r="A4" s="1"/>
      <c r="B4" s="1"/>
      <c r="C4" s="1"/>
      <c r="D4" s="1"/>
      <c r="E4" s="1"/>
      <c r="F4" s="1"/>
      <c r="G4" s="1"/>
    </row>
    <row r="5" spans="1:8" ht="13.5" thickBot="1" x14ac:dyDescent="0.25">
      <c r="A5" s="1"/>
      <c r="B5" s="1"/>
      <c r="C5" s="5" t="s">
        <v>5</v>
      </c>
      <c r="D5" s="5">
        <v>0</v>
      </c>
      <c r="E5" s="5">
        <v>1</v>
      </c>
      <c r="G5" s="1"/>
    </row>
    <row r="6" spans="1:8" x14ac:dyDescent="0.2">
      <c r="A6" s="1"/>
      <c r="B6" s="1"/>
      <c r="C6" s="1"/>
      <c r="D6" s="1"/>
      <c r="E6" s="1"/>
      <c r="F6" s="1"/>
      <c r="G6" s="1"/>
    </row>
    <row r="7" spans="1:8" x14ac:dyDescent="0.2">
      <c r="A7" s="1" t="s">
        <v>40</v>
      </c>
      <c r="B7" s="1"/>
      <c r="C7" s="1" t="s">
        <v>6</v>
      </c>
      <c r="D7" s="9">
        <v>-10000</v>
      </c>
      <c r="E7" s="9">
        <v>20000</v>
      </c>
      <c r="F7" s="1"/>
      <c r="G7" s="1"/>
    </row>
    <row r="8" spans="1:8" x14ac:dyDescent="0.2">
      <c r="A8" s="1"/>
      <c r="B8" s="1"/>
      <c r="C8" s="1" t="s">
        <v>7</v>
      </c>
      <c r="D8" s="14">
        <v>1</v>
      </c>
      <c r="E8" s="14">
        <f>D8/(1+$B$3)</f>
        <v>0.90909090909090906</v>
      </c>
      <c r="F8" s="1"/>
      <c r="G8" s="1"/>
    </row>
    <row r="9" spans="1:8" x14ac:dyDescent="0.2">
      <c r="A9" s="1"/>
      <c r="B9" s="1"/>
      <c r="C9" s="1" t="s">
        <v>8</v>
      </c>
      <c r="D9" s="9">
        <f>D7*D8</f>
        <v>-10000</v>
      </c>
      <c r="E9" s="9">
        <f>E7*E8</f>
        <v>18181.81818181818</v>
      </c>
      <c r="F9" s="1"/>
      <c r="G9" s="1"/>
    </row>
    <row r="10" spans="1:8" x14ac:dyDescent="0.2">
      <c r="A10" s="1"/>
      <c r="B10" s="1"/>
      <c r="C10" s="4" t="s">
        <v>37</v>
      </c>
      <c r="D10" s="10">
        <f>D9+E9</f>
        <v>8181.8181818181802</v>
      </c>
      <c r="E10" s="9"/>
      <c r="F10" s="1"/>
      <c r="G10" s="1"/>
    </row>
    <row r="11" spans="1:8" x14ac:dyDescent="0.2">
      <c r="A11" s="1"/>
      <c r="B11" s="1"/>
      <c r="C11" s="8" t="s">
        <v>41</v>
      </c>
      <c r="D11" s="22">
        <f>IRR(D7:E7,0.1)</f>
        <v>0.99999999999999989</v>
      </c>
      <c r="E11" s="9"/>
      <c r="F11" s="1"/>
      <c r="G11" s="1"/>
    </row>
    <row r="12" spans="1:8" x14ac:dyDescent="0.2">
      <c r="A12" s="1"/>
      <c r="B12" s="1"/>
      <c r="C12" s="1"/>
      <c r="D12" s="9"/>
      <c r="E12" s="9"/>
      <c r="F12" s="1"/>
      <c r="G12" s="1"/>
    </row>
    <row r="13" spans="1:8" x14ac:dyDescent="0.2">
      <c r="A13" s="1" t="s">
        <v>42</v>
      </c>
      <c r="B13" s="1"/>
      <c r="C13" s="1" t="s">
        <v>6</v>
      </c>
      <c r="D13" s="9">
        <v>-20000</v>
      </c>
      <c r="E13" s="9">
        <v>35000</v>
      </c>
      <c r="F13" s="1"/>
      <c r="G13" s="1"/>
    </row>
    <row r="14" spans="1:8" x14ac:dyDescent="0.2">
      <c r="A14" s="1"/>
      <c r="B14" s="1"/>
      <c r="C14" s="1" t="s">
        <v>7</v>
      </c>
      <c r="D14" s="14">
        <v>1</v>
      </c>
      <c r="E14" s="14">
        <f>D14/(1+$B$3)</f>
        <v>0.90909090909090906</v>
      </c>
      <c r="F14" s="1"/>
      <c r="G14" s="1"/>
    </row>
    <row r="15" spans="1:8" x14ac:dyDescent="0.2">
      <c r="A15" s="1"/>
      <c r="B15" s="1"/>
      <c r="C15" s="1" t="s">
        <v>8</v>
      </c>
      <c r="D15" s="9">
        <f>D13*D14</f>
        <v>-20000</v>
      </c>
      <c r="E15" s="9">
        <f>E13*E14</f>
        <v>31818.181818181816</v>
      </c>
      <c r="F15" s="1"/>
      <c r="G15" s="1"/>
    </row>
    <row r="16" spans="1:8" x14ac:dyDescent="0.2">
      <c r="A16" s="1"/>
      <c r="B16" s="1"/>
      <c r="C16" s="4" t="s">
        <v>37</v>
      </c>
      <c r="D16" s="10">
        <f>D15+E15</f>
        <v>11818.181818181816</v>
      </c>
      <c r="E16" s="9"/>
      <c r="F16" s="1"/>
      <c r="G16" s="1"/>
    </row>
    <row r="17" spans="1:7" x14ac:dyDescent="0.2">
      <c r="A17" s="1"/>
      <c r="B17" s="1"/>
      <c r="C17" s="8" t="s">
        <v>41</v>
      </c>
      <c r="D17" s="21">
        <f>IRR(D13:E13,0.1)</f>
        <v>0.749999999999996</v>
      </c>
      <c r="E17" s="1"/>
      <c r="F17" s="1"/>
      <c r="G17" s="1"/>
    </row>
    <row r="18" spans="1:7" x14ac:dyDescent="0.2">
      <c r="F18" s="1"/>
      <c r="G18" s="1"/>
    </row>
    <row r="19" spans="1:7" x14ac:dyDescent="0.2">
      <c r="A19" s="1" t="s">
        <v>43</v>
      </c>
      <c r="F19" s="1"/>
      <c r="G19" s="1"/>
    </row>
    <row r="20" spans="1:7" x14ac:dyDescent="0.2">
      <c r="B20" s="1"/>
      <c r="C20" s="1"/>
      <c r="D20" s="1"/>
      <c r="E20" s="1"/>
      <c r="F20" s="1"/>
      <c r="G20" s="1"/>
    </row>
  </sheetData>
  <hyperlinks>
    <hyperlink ref="H3" r:id="rId1" display="https://excelclarity.com/convert-numbers-to-words-in-excel/"/>
  </hyperlinks>
  <printOptions horizontalCentered="1" verticalCentered="1" headings="1"/>
  <pageMargins left="0.78740157499999996" right="0.78740157499999996" top="0.984251969" bottom="0.984251969" header="0.5" footer="0.5"/>
  <pageSetup orientation="landscape" r:id="rId2"/>
  <headerFooter alignWithMargins="0">
    <oddHeader>&amp;C&amp;14NPV AND IRR RULES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K12" sqref="K12"/>
    </sheetView>
  </sheetViews>
  <sheetFormatPr baseColWidth="10" defaultRowHeight="12.75" x14ac:dyDescent="0.2"/>
  <cols>
    <col min="1" max="1" width="13.85546875" customWidth="1"/>
    <col min="2" max="2" width="9.140625" customWidth="1"/>
    <col min="3" max="3" width="15" customWidth="1"/>
    <col min="4" max="256" width="9.140625" customWidth="1"/>
  </cols>
  <sheetData>
    <row r="1" spans="1:10" x14ac:dyDescent="0.2">
      <c r="A1" s="20" t="s">
        <v>44</v>
      </c>
      <c r="C1" s="1"/>
      <c r="D1" s="1"/>
      <c r="E1" s="1"/>
    </row>
    <row r="2" spans="1:10" x14ac:dyDescent="0.2">
      <c r="A2" s="1"/>
      <c r="B2" s="1"/>
      <c r="C2" s="1"/>
      <c r="D2" s="1"/>
      <c r="E2" s="1"/>
    </row>
    <row r="3" spans="1:10" x14ac:dyDescent="0.2">
      <c r="A3" s="1"/>
      <c r="B3" s="1"/>
      <c r="C3" s="1"/>
      <c r="D3" s="1"/>
      <c r="E3" s="1"/>
    </row>
    <row r="4" spans="1:10" x14ac:dyDescent="0.2">
      <c r="A4" s="3" t="s">
        <v>39</v>
      </c>
      <c r="B4" s="11">
        <v>0.1</v>
      </c>
      <c r="C4" s="1"/>
      <c r="D4" s="1"/>
      <c r="E4" s="1"/>
      <c r="J4" s="37" t="s">
        <v>88</v>
      </c>
    </row>
    <row r="5" spans="1:10" x14ac:dyDescent="0.2">
      <c r="A5" s="1"/>
      <c r="B5" s="1"/>
      <c r="C5" s="1"/>
      <c r="D5" s="1"/>
      <c r="E5" s="1"/>
    </row>
    <row r="6" spans="1:10" ht="13.5" thickBot="1" x14ac:dyDescent="0.25">
      <c r="A6" s="1"/>
      <c r="B6" s="1"/>
      <c r="C6" s="5" t="s">
        <v>5</v>
      </c>
      <c r="D6" s="5">
        <v>0</v>
      </c>
      <c r="E6" s="5">
        <v>1</v>
      </c>
    </row>
    <row r="7" spans="1:10" x14ac:dyDescent="0.2">
      <c r="A7" s="1"/>
      <c r="B7" s="1"/>
      <c r="C7" s="1"/>
      <c r="D7" s="1"/>
      <c r="E7" s="1"/>
    </row>
    <row r="8" spans="1:10" x14ac:dyDescent="0.2">
      <c r="A8" s="1" t="s">
        <v>40</v>
      </c>
      <c r="B8" s="1"/>
      <c r="C8" s="1" t="s">
        <v>6</v>
      </c>
      <c r="D8" s="9">
        <v>-10000</v>
      </c>
      <c r="E8" s="9">
        <v>20000</v>
      </c>
    </row>
    <row r="9" spans="1:10" x14ac:dyDescent="0.2">
      <c r="A9" s="1"/>
      <c r="B9" s="1"/>
      <c r="C9" s="12" t="s">
        <v>7</v>
      </c>
      <c r="D9" s="19">
        <v>1</v>
      </c>
      <c r="E9" s="19">
        <f>D9/(1+$B$4)</f>
        <v>0.90909090909090906</v>
      </c>
    </row>
    <row r="10" spans="1:10" x14ac:dyDescent="0.2">
      <c r="A10" s="1"/>
      <c r="B10" s="1"/>
      <c r="C10" s="1" t="s">
        <v>8</v>
      </c>
      <c r="D10" s="9">
        <f>D8*D9</f>
        <v>-10000</v>
      </c>
      <c r="E10" s="9">
        <f>E8*E9</f>
        <v>18181.81818181818</v>
      </c>
    </row>
    <row r="11" spans="1:10" x14ac:dyDescent="0.2">
      <c r="A11" s="1"/>
      <c r="B11" s="1"/>
      <c r="C11" s="4" t="s">
        <v>37</v>
      </c>
      <c r="D11" s="10">
        <f>D10+E10</f>
        <v>8181.8181818181802</v>
      </c>
      <c r="E11" s="9"/>
    </row>
    <row r="12" spans="1:10" x14ac:dyDescent="0.2">
      <c r="A12" s="1"/>
      <c r="B12" s="1"/>
      <c r="C12" s="1"/>
      <c r="D12" s="9"/>
      <c r="E12" s="9"/>
    </row>
    <row r="13" spans="1:10" x14ac:dyDescent="0.2">
      <c r="A13" s="1" t="s">
        <v>45</v>
      </c>
      <c r="B13" s="1"/>
      <c r="C13" s="1" t="s">
        <v>6</v>
      </c>
      <c r="D13" s="9">
        <v>-10000</v>
      </c>
      <c r="E13" s="9">
        <v>15000</v>
      </c>
    </row>
    <row r="14" spans="1:10" x14ac:dyDescent="0.2">
      <c r="A14" s="1"/>
      <c r="B14" s="1"/>
      <c r="C14" s="12" t="s">
        <v>7</v>
      </c>
      <c r="D14" s="19">
        <v>1</v>
      </c>
      <c r="E14" s="19">
        <f>D14/(1+$B$4)</f>
        <v>0.90909090909090906</v>
      </c>
    </row>
    <row r="15" spans="1:10" x14ac:dyDescent="0.2">
      <c r="A15" s="1"/>
      <c r="B15" s="1"/>
      <c r="C15" s="1" t="s">
        <v>8</v>
      </c>
      <c r="D15" s="9">
        <f>D13*D14</f>
        <v>-10000</v>
      </c>
      <c r="E15" s="9">
        <f>E13*E14</f>
        <v>13636.363636363636</v>
      </c>
    </row>
    <row r="16" spans="1:10" x14ac:dyDescent="0.2">
      <c r="A16" s="1"/>
      <c r="B16" s="1"/>
      <c r="C16" s="4" t="s">
        <v>37</v>
      </c>
      <c r="D16" s="10">
        <f>D15+E15</f>
        <v>3636.363636363636</v>
      </c>
      <c r="E16" s="9"/>
    </row>
    <row r="18" spans="1:1" x14ac:dyDescent="0.2">
      <c r="A18" s="1" t="s">
        <v>46</v>
      </c>
    </row>
  </sheetData>
  <hyperlinks>
    <hyperlink ref="J4" r:id="rId1" display="https://excelclarity.com/convert-numbers-to-words-in-excel/"/>
  </hyperlinks>
  <printOptions horizontalCentered="1" verticalCentered="1" headings="1"/>
  <pageMargins left="0.78740157499999996" right="0.78740157499999996" top="0.984251969" bottom="0.984251969" header="0.5" footer="0.5"/>
  <pageSetup orientation="landscape" r:id="rId2"/>
  <headerFooter alignWithMargins="0">
    <oddHeader>&amp;C&amp;14NPV AND IRR RULES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0"/>
  <sheetViews>
    <sheetView showGridLines="0" tabSelected="1" zoomScaleNormal="100" workbookViewId="0">
      <pane ySplit="19" topLeftCell="A20" activePane="bottomLeft" state="frozen"/>
      <selection activeCell="A8" sqref="A8"/>
      <selection pane="bottomLeft" activeCell="L6" sqref="L6"/>
    </sheetView>
  </sheetViews>
  <sheetFormatPr baseColWidth="10" defaultColWidth="9.140625" defaultRowHeight="12.75" x14ac:dyDescent="0.2"/>
  <cols>
    <col min="1" max="1" width="2.7109375" style="33" customWidth="1"/>
    <col min="2" max="2" width="8.5703125" style="33" customWidth="1"/>
    <col min="3" max="11" width="11.42578125" style="33" customWidth="1"/>
    <col min="12" max="12" width="2.7109375" style="33" customWidth="1"/>
    <col min="13" max="13" width="20.85546875" style="33" customWidth="1"/>
    <col min="14" max="16384" width="9.140625" style="33"/>
  </cols>
  <sheetData>
    <row r="1" spans="1:13" ht="26.25" x14ac:dyDescent="0.4">
      <c r="A1" s="32" t="s">
        <v>47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">
      <c r="A2" s="34" t="s">
        <v>48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36"/>
    </row>
    <row r="3" spans="1:13" x14ac:dyDescent="0.2">
      <c r="A3" s="34" t="s">
        <v>49</v>
      </c>
      <c r="L3" s="36"/>
      <c r="M3" s="37" t="s">
        <v>88</v>
      </c>
    </row>
    <row r="4" spans="1:13" x14ac:dyDescent="0.2">
      <c r="A4" s="34" t="s">
        <v>50</v>
      </c>
      <c r="L4" s="36"/>
      <c r="M4" s="36"/>
    </row>
    <row r="5" spans="1:13" x14ac:dyDescent="0.2">
      <c r="A5" s="34" t="s">
        <v>51</v>
      </c>
      <c r="L5" s="36"/>
      <c r="M5" s="36"/>
    </row>
    <row r="6" spans="1:13" x14ac:dyDescent="0.2">
      <c r="C6" s="38"/>
    </row>
    <row r="7" spans="1:13" ht="15" x14ac:dyDescent="0.25">
      <c r="C7" s="39" t="s">
        <v>37</v>
      </c>
      <c r="D7" s="40">
        <f>C20+NPV(D10,C21:C60)</f>
        <v>14649.488621501485</v>
      </c>
    </row>
    <row r="8" spans="1:13" ht="15" x14ac:dyDescent="0.25">
      <c r="C8" s="39" t="s">
        <v>41</v>
      </c>
      <c r="D8" s="41">
        <f>IRR(C20:C60,0.1)</f>
        <v>9.0544437029781655E-2</v>
      </c>
    </row>
    <row r="9" spans="1:13" x14ac:dyDescent="0.2">
      <c r="C9" s="38"/>
    </row>
    <row r="10" spans="1:13" ht="14.25" x14ac:dyDescent="0.2">
      <c r="C10" s="42" t="s">
        <v>52</v>
      </c>
      <c r="D10" s="43">
        <v>0.06</v>
      </c>
      <c r="L10" s="36"/>
    </row>
    <row r="11" spans="1:13" x14ac:dyDescent="0.2">
      <c r="L11" s="36"/>
      <c r="M11" s="36"/>
    </row>
    <row r="12" spans="1:13" x14ac:dyDescent="0.2">
      <c r="D12" s="33" t="s">
        <v>53</v>
      </c>
    </row>
    <row r="13" spans="1:13" x14ac:dyDescent="0.2">
      <c r="C13" s="38" t="s">
        <v>54</v>
      </c>
      <c r="D13" s="44" t="s">
        <v>55</v>
      </c>
      <c r="E13" s="44" t="s">
        <v>56</v>
      </c>
      <c r="F13" s="44" t="s">
        <v>57</v>
      </c>
      <c r="G13" s="44" t="s">
        <v>58</v>
      </c>
    </row>
    <row r="14" spans="1:13" x14ac:dyDescent="0.2">
      <c r="C14" s="38" t="s">
        <v>59</v>
      </c>
      <c r="D14" s="45">
        <v>100</v>
      </c>
      <c r="E14" s="45">
        <v>100</v>
      </c>
      <c r="F14" s="45">
        <v>100</v>
      </c>
      <c r="G14" s="45"/>
    </row>
    <row r="15" spans="1:13" x14ac:dyDescent="0.2">
      <c r="C15" s="38" t="s">
        <v>60</v>
      </c>
      <c r="D15" s="46"/>
      <c r="E15" s="46"/>
      <c r="F15" s="46">
        <v>0.05</v>
      </c>
      <c r="G15" s="46"/>
    </row>
    <row r="16" spans="1:13" x14ac:dyDescent="0.2">
      <c r="C16" s="38" t="s">
        <v>61</v>
      </c>
      <c r="D16" s="45">
        <v>5</v>
      </c>
      <c r="E16" s="45">
        <v>10</v>
      </c>
      <c r="F16" s="45">
        <v>7</v>
      </c>
      <c r="G16" s="45"/>
      <c r="I16" s="47" t="s">
        <v>62</v>
      </c>
    </row>
    <row r="17" spans="2:11" x14ac:dyDescent="0.2">
      <c r="C17" s="38" t="s">
        <v>63</v>
      </c>
      <c r="D17" s="48">
        <f t="shared" ref="D17:K17" si="0">D20+NPV($D$10,D21:D60)</f>
        <v>421.23637855657137</v>
      </c>
      <c r="E17" s="48">
        <f t="shared" si="0"/>
        <v>2960.2321371058579</v>
      </c>
      <c r="F17" s="48">
        <f t="shared" si="0"/>
        <v>674.07747048038016</v>
      </c>
      <c r="G17" s="48">
        <f t="shared" si="0"/>
        <v>0</v>
      </c>
      <c r="H17" s="48">
        <f t="shared" si="0"/>
        <v>2148.6649546459817</v>
      </c>
      <c r="I17" s="48">
        <f t="shared" si="0"/>
        <v>4471.6973551888514</v>
      </c>
      <c r="J17" s="48">
        <f t="shared" si="0"/>
        <v>-1872.9475087682367</v>
      </c>
      <c r="K17" s="48">
        <f t="shared" si="0"/>
        <v>5846.5278342920647</v>
      </c>
    </row>
    <row r="18" spans="2:11" x14ac:dyDescent="0.2">
      <c r="C18" s="38"/>
      <c r="D18" s="48"/>
      <c r="E18" s="48"/>
      <c r="F18" s="48"/>
      <c r="G18" s="49" t="s">
        <v>64</v>
      </c>
      <c r="H18" s="50">
        <f>IRR(H20:H60,0.1)</f>
        <v>0.16340560068898924</v>
      </c>
      <c r="I18" s="50">
        <f>IRR(I20:I60,0.1)</f>
        <v>9.6345417994197824E-2</v>
      </c>
      <c r="J18" s="50">
        <f>IRR(J20:J60,0.1)</f>
        <v>4.1440062682112755E-2</v>
      </c>
      <c r="K18" s="50">
        <f>IRR(K20:K60,0.1)</f>
        <v>8.663094803652216E-2</v>
      </c>
    </row>
    <row r="19" spans="2:11" ht="14.25" x14ac:dyDescent="0.2">
      <c r="B19" s="51" t="s">
        <v>65</v>
      </c>
      <c r="C19" s="51" t="s">
        <v>66</v>
      </c>
      <c r="D19" s="51" t="s">
        <v>67</v>
      </c>
      <c r="E19" s="51" t="s">
        <v>68</v>
      </c>
      <c r="F19" s="51" t="s">
        <v>69</v>
      </c>
      <c r="G19" s="51" t="s">
        <v>70</v>
      </c>
      <c r="H19" s="52" t="s">
        <v>71</v>
      </c>
      <c r="I19" s="52" t="s">
        <v>72</v>
      </c>
      <c r="J19" s="52" t="s">
        <v>73</v>
      </c>
      <c r="K19" s="52" t="s">
        <v>74</v>
      </c>
    </row>
    <row r="20" spans="2:11" x14ac:dyDescent="0.2">
      <c r="B20" s="53">
        <v>0</v>
      </c>
      <c r="C20" s="54">
        <f>SUM(D20:K20)</f>
        <v>-150000</v>
      </c>
      <c r="D20" s="55">
        <v>0</v>
      </c>
      <c r="E20" s="55">
        <v>0</v>
      </c>
      <c r="F20" s="55">
        <v>0</v>
      </c>
      <c r="G20" s="55">
        <v>0</v>
      </c>
      <c r="H20" s="56"/>
      <c r="I20" s="56">
        <v>-40000</v>
      </c>
      <c r="J20" s="56">
        <v>-40000</v>
      </c>
      <c r="K20" s="56">
        <v>-70000</v>
      </c>
    </row>
    <row r="21" spans="2:11" x14ac:dyDescent="0.2">
      <c r="B21" s="53">
        <v>1</v>
      </c>
      <c r="C21" s="54">
        <f t="shared" ref="C21:C60" si="1">SUM(D21:K21)</f>
        <v>18205</v>
      </c>
      <c r="D21" s="54">
        <f>IF($B21&lt;=D$16,IF(D$13="none",0,IF(D$13="Uniform (A)",D$14,IF(D$13="Gradient (G)",D$14*($B21-1),IF(D$13="Exp Grad",D$14*(1+D$15)^$B21,"n/a")))),0)</f>
        <v>100</v>
      </c>
      <c r="E21" s="54">
        <f t="shared" ref="E21:G36" si="2">IF($B21&lt;=E$16,IF(E$13="none",0,IF(E$13="Uniform (A)",E$14,IF(E$13="Gradient (G)",E$14*($B21-1),IF(E$13="Exp Grad",E$14*(1+E$15)^$B21,"n/a")))),0)</f>
        <v>0</v>
      </c>
      <c r="F21" s="54">
        <f t="shared" si="2"/>
        <v>105</v>
      </c>
      <c r="G21" s="54">
        <f t="shared" si="2"/>
        <v>0</v>
      </c>
      <c r="H21" s="56">
        <v>-10000</v>
      </c>
      <c r="I21" s="56">
        <v>8000</v>
      </c>
      <c r="J21" s="56">
        <v>8000</v>
      </c>
      <c r="K21" s="56">
        <v>12000</v>
      </c>
    </row>
    <row r="22" spans="2:11" x14ac:dyDescent="0.2">
      <c r="B22" s="53">
        <v>2</v>
      </c>
      <c r="C22" s="54">
        <f t="shared" si="1"/>
        <v>36710.25</v>
      </c>
      <c r="D22" s="54">
        <f t="shared" ref="D22:G60" si="3">IF($B22&lt;=D$16,IF(D$13="none",0,IF(D$13="Uniform (A)",D$14,IF(D$13="Gradient (G)",D$14*($B22-1),IF(D$13="Exp Grad",D$14*(1+D$15)^$B22,"n/a")))),0)</f>
        <v>100</v>
      </c>
      <c r="E22" s="54">
        <f t="shared" si="2"/>
        <v>100</v>
      </c>
      <c r="F22" s="54">
        <f t="shared" si="2"/>
        <v>110.25</v>
      </c>
      <c r="G22" s="54">
        <f t="shared" si="2"/>
        <v>0</v>
      </c>
      <c r="H22" s="56">
        <v>3000</v>
      </c>
      <c r="I22" s="56">
        <v>9200</v>
      </c>
      <c r="J22" s="56">
        <v>9200</v>
      </c>
      <c r="K22" s="56">
        <v>15000</v>
      </c>
    </row>
    <row r="23" spans="2:11" x14ac:dyDescent="0.2">
      <c r="B23" s="53">
        <v>3</v>
      </c>
      <c r="C23" s="54">
        <f t="shared" si="1"/>
        <v>42615.762499999997</v>
      </c>
      <c r="D23" s="54">
        <f t="shared" si="3"/>
        <v>100</v>
      </c>
      <c r="E23" s="54">
        <f t="shared" si="2"/>
        <v>200</v>
      </c>
      <c r="F23" s="54">
        <f t="shared" si="2"/>
        <v>115.76250000000002</v>
      </c>
      <c r="G23" s="54">
        <f t="shared" si="2"/>
        <v>0</v>
      </c>
      <c r="H23" s="56">
        <v>4200</v>
      </c>
      <c r="I23" s="56">
        <v>10000</v>
      </c>
      <c r="J23" s="56">
        <v>10000</v>
      </c>
      <c r="K23" s="56">
        <v>18000</v>
      </c>
    </row>
    <row r="24" spans="2:11" x14ac:dyDescent="0.2">
      <c r="B24" s="53">
        <v>4</v>
      </c>
      <c r="C24" s="54">
        <f t="shared" si="1"/>
        <v>52321.550625000003</v>
      </c>
      <c r="D24" s="54">
        <f t="shared" si="3"/>
        <v>100</v>
      </c>
      <c r="E24" s="54">
        <f t="shared" si="2"/>
        <v>300</v>
      </c>
      <c r="F24" s="54">
        <f t="shared" si="2"/>
        <v>121.550625</v>
      </c>
      <c r="G24" s="54">
        <f t="shared" si="2"/>
        <v>0</v>
      </c>
      <c r="H24" s="56">
        <v>6800</v>
      </c>
      <c r="I24" s="56">
        <v>12000</v>
      </c>
      <c r="J24" s="56">
        <v>12000</v>
      </c>
      <c r="K24" s="56">
        <v>21000</v>
      </c>
    </row>
    <row r="25" spans="2:11" x14ac:dyDescent="0.2">
      <c r="B25" s="53">
        <v>5</v>
      </c>
      <c r="C25" s="54">
        <f t="shared" si="1"/>
        <v>55627.628156250001</v>
      </c>
      <c r="D25" s="54">
        <f t="shared" si="3"/>
        <v>100</v>
      </c>
      <c r="E25" s="54">
        <f t="shared" si="2"/>
        <v>400</v>
      </c>
      <c r="F25" s="54">
        <f t="shared" si="2"/>
        <v>127.62815625000002</v>
      </c>
      <c r="G25" s="54">
        <f t="shared" si="2"/>
        <v>0</v>
      </c>
      <c r="H25" s="56"/>
      <c r="I25" s="56">
        <v>14500</v>
      </c>
      <c r="J25" s="56">
        <v>14500</v>
      </c>
      <c r="K25" s="56">
        <v>26000</v>
      </c>
    </row>
    <row r="26" spans="2:11" x14ac:dyDescent="0.2">
      <c r="B26" s="53">
        <v>6</v>
      </c>
      <c r="C26" s="54">
        <f t="shared" si="1"/>
        <v>-8365.9904359374996</v>
      </c>
      <c r="D26" s="54">
        <f t="shared" si="3"/>
        <v>0</v>
      </c>
      <c r="E26" s="54">
        <f t="shared" si="2"/>
        <v>500</v>
      </c>
      <c r="F26" s="54">
        <f t="shared" si="2"/>
        <v>134.0095640625</v>
      </c>
      <c r="G26" s="54">
        <f t="shared" si="2"/>
        <v>0</v>
      </c>
      <c r="H26" s="56"/>
      <c r="I26" s="56"/>
      <c r="J26" s="56">
        <v>-9000</v>
      </c>
      <c r="K26" s="56"/>
    </row>
    <row r="27" spans="2:11" x14ac:dyDescent="0.2">
      <c r="B27" s="53">
        <v>7</v>
      </c>
      <c r="C27" s="54">
        <f t="shared" si="1"/>
        <v>740.71004226562502</v>
      </c>
      <c r="D27" s="54">
        <f t="shared" si="3"/>
        <v>0</v>
      </c>
      <c r="E27" s="54">
        <f t="shared" si="2"/>
        <v>600</v>
      </c>
      <c r="F27" s="54">
        <f t="shared" si="2"/>
        <v>140.71004226562502</v>
      </c>
      <c r="G27" s="54">
        <f t="shared" si="2"/>
        <v>0</v>
      </c>
      <c r="H27" s="56"/>
      <c r="I27" s="56"/>
      <c r="J27" s="56"/>
      <c r="K27" s="56"/>
    </row>
    <row r="28" spans="2:11" x14ac:dyDescent="0.2">
      <c r="B28" s="53">
        <v>8</v>
      </c>
      <c r="C28" s="54">
        <f t="shared" si="1"/>
        <v>700</v>
      </c>
      <c r="D28" s="54">
        <f t="shared" si="3"/>
        <v>0</v>
      </c>
      <c r="E28" s="54">
        <f t="shared" si="2"/>
        <v>700</v>
      </c>
      <c r="F28" s="54">
        <f t="shared" si="2"/>
        <v>0</v>
      </c>
      <c r="G28" s="54">
        <f t="shared" si="2"/>
        <v>0</v>
      </c>
      <c r="H28" s="56"/>
      <c r="I28" s="56"/>
      <c r="J28" s="56"/>
      <c r="K28" s="56"/>
    </row>
    <row r="29" spans="2:11" x14ac:dyDescent="0.2">
      <c r="B29" s="53">
        <v>9</v>
      </c>
      <c r="C29" s="54">
        <f t="shared" si="1"/>
        <v>800</v>
      </c>
      <c r="D29" s="54">
        <f t="shared" si="3"/>
        <v>0</v>
      </c>
      <c r="E29" s="54">
        <f t="shared" si="2"/>
        <v>800</v>
      </c>
      <c r="F29" s="54">
        <f t="shared" si="2"/>
        <v>0</v>
      </c>
      <c r="G29" s="54">
        <f t="shared" si="2"/>
        <v>0</v>
      </c>
      <c r="H29" s="56"/>
      <c r="I29" s="56"/>
      <c r="J29" s="56"/>
      <c r="K29" s="56"/>
    </row>
    <row r="30" spans="2:11" x14ac:dyDescent="0.2">
      <c r="B30" s="53">
        <v>10</v>
      </c>
      <c r="C30" s="54">
        <f t="shared" si="1"/>
        <v>900</v>
      </c>
      <c r="D30" s="54">
        <f t="shared" si="3"/>
        <v>0</v>
      </c>
      <c r="E30" s="54">
        <f t="shared" si="2"/>
        <v>900</v>
      </c>
      <c r="F30" s="54">
        <f t="shared" si="2"/>
        <v>0</v>
      </c>
      <c r="G30" s="54">
        <f t="shared" si="2"/>
        <v>0</v>
      </c>
      <c r="H30" s="56"/>
      <c r="I30" s="56"/>
      <c r="J30" s="56"/>
      <c r="K30" s="56"/>
    </row>
    <row r="31" spans="2:11" x14ac:dyDescent="0.2">
      <c r="B31" s="53">
        <v>11</v>
      </c>
      <c r="C31" s="54">
        <f t="shared" si="1"/>
        <v>0</v>
      </c>
      <c r="D31" s="54">
        <f t="shared" si="3"/>
        <v>0</v>
      </c>
      <c r="E31" s="54">
        <f t="shared" si="2"/>
        <v>0</v>
      </c>
      <c r="F31" s="54">
        <f t="shared" si="2"/>
        <v>0</v>
      </c>
      <c r="G31" s="54">
        <f t="shared" si="2"/>
        <v>0</v>
      </c>
      <c r="H31" s="56"/>
      <c r="I31" s="56"/>
      <c r="J31" s="56"/>
      <c r="K31" s="56"/>
    </row>
    <row r="32" spans="2:11" x14ac:dyDescent="0.2">
      <c r="B32" s="53">
        <v>12</v>
      </c>
      <c r="C32" s="54">
        <f t="shared" si="1"/>
        <v>0</v>
      </c>
      <c r="D32" s="54">
        <f t="shared" si="3"/>
        <v>0</v>
      </c>
      <c r="E32" s="54">
        <f t="shared" si="2"/>
        <v>0</v>
      </c>
      <c r="F32" s="54">
        <f t="shared" si="2"/>
        <v>0</v>
      </c>
      <c r="G32" s="54">
        <f t="shared" si="2"/>
        <v>0</v>
      </c>
      <c r="H32" s="56"/>
      <c r="I32" s="56"/>
      <c r="J32" s="56"/>
      <c r="K32" s="56"/>
    </row>
    <row r="33" spans="2:11" x14ac:dyDescent="0.2">
      <c r="B33" s="53">
        <v>13</v>
      </c>
      <c r="C33" s="54">
        <f t="shared" si="1"/>
        <v>0</v>
      </c>
      <c r="D33" s="54">
        <f t="shared" si="3"/>
        <v>0</v>
      </c>
      <c r="E33" s="54">
        <f t="shared" si="2"/>
        <v>0</v>
      </c>
      <c r="F33" s="54">
        <f t="shared" si="2"/>
        <v>0</v>
      </c>
      <c r="G33" s="54">
        <f t="shared" si="2"/>
        <v>0</v>
      </c>
      <c r="H33" s="56"/>
      <c r="I33" s="56"/>
      <c r="J33" s="56"/>
      <c r="K33" s="56"/>
    </row>
    <row r="34" spans="2:11" x14ac:dyDescent="0.2">
      <c r="B34" s="53">
        <v>14</v>
      </c>
      <c r="C34" s="54">
        <f t="shared" si="1"/>
        <v>0</v>
      </c>
      <c r="D34" s="54">
        <f t="shared" si="3"/>
        <v>0</v>
      </c>
      <c r="E34" s="54">
        <f t="shared" si="2"/>
        <v>0</v>
      </c>
      <c r="F34" s="54">
        <f t="shared" si="2"/>
        <v>0</v>
      </c>
      <c r="G34" s="54">
        <f t="shared" si="2"/>
        <v>0</v>
      </c>
      <c r="H34" s="56"/>
      <c r="I34" s="56"/>
      <c r="J34" s="56"/>
      <c r="K34" s="56"/>
    </row>
    <row r="35" spans="2:11" x14ac:dyDescent="0.2">
      <c r="B35" s="53">
        <v>15</v>
      </c>
      <c r="C35" s="54">
        <f t="shared" si="1"/>
        <v>0</v>
      </c>
      <c r="D35" s="54">
        <f t="shared" si="3"/>
        <v>0</v>
      </c>
      <c r="E35" s="54">
        <f t="shared" si="2"/>
        <v>0</v>
      </c>
      <c r="F35" s="54">
        <f t="shared" si="2"/>
        <v>0</v>
      </c>
      <c r="G35" s="54">
        <f t="shared" si="2"/>
        <v>0</v>
      </c>
      <c r="H35" s="56"/>
      <c r="I35" s="56"/>
      <c r="J35" s="56"/>
      <c r="K35" s="56"/>
    </row>
    <row r="36" spans="2:11" x14ac:dyDescent="0.2">
      <c r="B36" s="53">
        <v>16</v>
      </c>
      <c r="C36" s="54">
        <f t="shared" si="1"/>
        <v>0</v>
      </c>
      <c r="D36" s="54">
        <f t="shared" si="3"/>
        <v>0</v>
      </c>
      <c r="E36" s="54">
        <f t="shared" si="2"/>
        <v>0</v>
      </c>
      <c r="F36" s="54">
        <f t="shared" si="2"/>
        <v>0</v>
      </c>
      <c r="G36" s="54">
        <f t="shared" si="2"/>
        <v>0</v>
      </c>
      <c r="H36" s="56"/>
      <c r="I36" s="56"/>
      <c r="J36" s="56"/>
      <c r="K36" s="56"/>
    </row>
    <row r="37" spans="2:11" x14ac:dyDescent="0.2">
      <c r="B37" s="53">
        <v>17</v>
      </c>
      <c r="C37" s="54">
        <f t="shared" si="1"/>
        <v>0</v>
      </c>
      <c r="D37" s="54">
        <f t="shared" si="3"/>
        <v>0</v>
      </c>
      <c r="E37" s="54">
        <f t="shared" si="3"/>
        <v>0</v>
      </c>
      <c r="F37" s="54">
        <f t="shared" si="3"/>
        <v>0</v>
      </c>
      <c r="G37" s="54">
        <f t="shared" si="3"/>
        <v>0</v>
      </c>
      <c r="H37" s="56"/>
      <c r="I37" s="56"/>
      <c r="J37" s="56"/>
      <c r="K37" s="56"/>
    </row>
    <row r="38" spans="2:11" x14ac:dyDescent="0.2">
      <c r="B38" s="53">
        <v>18</v>
      </c>
      <c r="C38" s="54">
        <f t="shared" si="1"/>
        <v>0</v>
      </c>
      <c r="D38" s="54">
        <f t="shared" si="3"/>
        <v>0</v>
      </c>
      <c r="E38" s="54">
        <f t="shared" si="3"/>
        <v>0</v>
      </c>
      <c r="F38" s="54">
        <f t="shared" si="3"/>
        <v>0</v>
      </c>
      <c r="G38" s="54">
        <f t="shared" si="3"/>
        <v>0</v>
      </c>
      <c r="H38" s="56"/>
      <c r="I38" s="56"/>
      <c r="J38" s="56"/>
      <c r="K38" s="56"/>
    </row>
    <row r="39" spans="2:11" x14ac:dyDescent="0.2">
      <c r="B39" s="53">
        <v>19</v>
      </c>
      <c r="C39" s="54">
        <f t="shared" si="1"/>
        <v>0</v>
      </c>
      <c r="D39" s="54">
        <f t="shared" si="3"/>
        <v>0</v>
      </c>
      <c r="E39" s="54">
        <f t="shared" si="3"/>
        <v>0</v>
      </c>
      <c r="F39" s="54">
        <f t="shared" si="3"/>
        <v>0</v>
      </c>
      <c r="G39" s="54">
        <f t="shared" si="3"/>
        <v>0</v>
      </c>
      <c r="H39" s="56"/>
      <c r="I39" s="56"/>
      <c r="J39" s="56"/>
      <c r="K39" s="56"/>
    </row>
    <row r="40" spans="2:11" x14ac:dyDescent="0.2">
      <c r="B40" s="53">
        <v>20</v>
      </c>
      <c r="C40" s="54">
        <f t="shared" si="1"/>
        <v>0</v>
      </c>
      <c r="D40" s="54">
        <f t="shared" si="3"/>
        <v>0</v>
      </c>
      <c r="E40" s="54">
        <f t="shared" si="3"/>
        <v>0</v>
      </c>
      <c r="F40" s="54">
        <f t="shared" si="3"/>
        <v>0</v>
      </c>
      <c r="G40" s="54">
        <f t="shared" si="3"/>
        <v>0</v>
      </c>
      <c r="H40" s="56"/>
      <c r="I40" s="56"/>
      <c r="J40" s="56"/>
      <c r="K40" s="56"/>
    </row>
    <row r="41" spans="2:11" x14ac:dyDescent="0.2">
      <c r="B41" s="53">
        <v>21</v>
      </c>
      <c r="C41" s="54">
        <f t="shared" si="1"/>
        <v>0</v>
      </c>
      <c r="D41" s="54">
        <f t="shared" si="3"/>
        <v>0</v>
      </c>
      <c r="E41" s="54">
        <f t="shared" si="3"/>
        <v>0</v>
      </c>
      <c r="F41" s="54">
        <f t="shared" si="3"/>
        <v>0</v>
      </c>
      <c r="G41" s="54">
        <f t="shared" si="3"/>
        <v>0</v>
      </c>
      <c r="H41" s="56"/>
      <c r="I41" s="56"/>
      <c r="J41" s="56"/>
      <c r="K41" s="56"/>
    </row>
    <row r="42" spans="2:11" x14ac:dyDescent="0.2">
      <c r="B42" s="53">
        <v>22</v>
      </c>
      <c r="C42" s="54">
        <f t="shared" si="1"/>
        <v>0</v>
      </c>
      <c r="D42" s="54">
        <f t="shared" si="3"/>
        <v>0</v>
      </c>
      <c r="E42" s="54">
        <f t="shared" si="3"/>
        <v>0</v>
      </c>
      <c r="F42" s="54">
        <f t="shared" si="3"/>
        <v>0</v>
      </c>
      <c r="G42" s="54">
        <f t="shared" si="3"/>
        <v>0</v>
      </c>
      <c r="H42" s="56"/>
      <c r="I42" s="56"/>
      <c r="J42" s="56"/>
      <c r="K42" s="56"/>
    </row>
    <row r="43" spans="2:11" x14ac:dyDescent="0.2">
      <c r="B43" s="53">
        <v>23</v>
      </c>
      <c r="C43" s="54">
        <f t="shared" si="1"/>
        <v>0</v>
      </c>
      <c r="D43" s="54">
        <f t="shared" si="3"/>
        <v>0</v>
      </c>
      <c r="E43" s="54">
        <f t="shared" si="3"/>
        <v>0</v>
      </c>
      <c r="F43" s="54">
        <f t="shared" si="3"/>
        <v>0</v>
      </c>
      <c r="G43" s="54">
        <f t="shared" si="3"/>
        <v>0</v>
      </c>
      <c r="H43" s="56"/>
      <c r="I43" s="56"/>
      <c r="J43" s="56"/>
      <c r="K43" s="56"/>
    </row>
    <row r="44" spans="2:11" x14ac:dyDescent="0.2">
      <c r="B44" s="53">
        <v>24</v>
      </c>
      <c r="C44" s="54">
        <f t="shared" si="1"/>
        <v>0</v>
      </c>
      <c r="D44" s="54">
        <f t="shared" si="3"/>
        <v>0</v>
      </c>
      <c r="E44" s="54">
        <f t="shared" si="3"/>
        <v>0</v>
      </c>
      <c r="F44" s="54">
        <f t="shared" si="3"/>
        <v>0</v>
      </c>
      <c r="G44" s="54">
        <f t="shared" si="3"/>
        <v>0</v>
      </c>
      <c r="H44" s="56"/>
      <c r="I44" s="56"/>
      <c r="J44" s="56"/>
      <c r="K44" s="56"/>
    </row>
    <row r="45" spans="2:11" x14ac:dyDescent="0.2">
      <c r="B45" s="53">
        <v>25</v>
      </c>
      <c r="C45" s="54">
        <f t="shared" si="1"/>
        <v>0</v>
      </c>
      <c r="D45" s="54">
        <f t="shared" si="3"/>
        <v>0</v>
      </c>
      <c r="E45" s="54">
        <f t="shared" si="3"/>
        <v>0</v>
      </c>
      <c r="F45" s="54">
        <f t="shared" si="3"/>
        <v>0</v>
      </c>
      <c r="G45" s="54">
        <f t="shared" si="3"/>
        <v>0</v>
      </c>
      <c r="H45" s="56"/>
      <c r="I45" s="56"/>
      <c r="J45" s="56"/>
      <c r="K45" s="56"/>
    </row>
    <row r="46" spans="2:11" x14ac:dyDescent="0.2">
      <c r="B46" s="53">
        <v>26</v>
      </c>
      <c r="C46" s="54">
        <f t="shared" si="1"/>
        <v>0</v>
      </c>
      <c r="D46" s="54">
        <f t="shared" si="3"/>
        <v>0</v>
      </c>
      <c r="E46" s="54">
        <f t="shared" si="3"/>
        <v>0</v>
      </c>
      <c r="F46" s="54">
        <f t="shared" si="3"/>
        <v>0</v>
      </c>
      <c r="G46" s="54">
        <f t="shared" si="3"/>
        <v>0</v>
      </c>
      <c r="H46" s="56"/>
      <c r="I46" s="56"/>
      <c r="J46" s="56"/>
      <c r="K46" s="56"/>
    </row>
    <row r="47" spans="2:11" x14ac:dyDescent="0.2">
      <c r="B47" s="53">
        <v>27</v>
      </c>
      <c r="C47" s="54">
        <f t="shared" si="1"/>
        <v>0</v>
      </c>
      <c r="D47" s="54">
        <f t="shared" si="3"/>
        <v>0</v>
      </c>
      <c r="E47" s="54">
        <f t="shared" si="3"/>
        <v>0</v>
      </c>
      <c r="F47" s="54">
        <f t="shared" si="3"/>
        <v>0</v>
      </c>
      <c r="G47" s="54">
        <f t="shared" si="3"/>
        <v>0</v>
      </c>
      <c r="H47" s="56"/>
      <c r="I47" s="56"/>
      <c r="J47" s="56"/>
      <c r="K47" s="56"/>
    </row>
    <row r="48" spans="2:11" x14ac:dyDescent="0.2">
      <c r="B48" s="53">
        <v>28</v>
      </c>
      <c r="C48" s="54">
        <f t="shared" si="1"/>
        <v>0</v>
      </c>
      <c r="D48" s="54">
        <f t="shared" si="3"/>
        <v>0</v>
      </c>
      <c r="E48" s="54">
        <f t="shared" si="3"/>
        <v>0</v>
      </c>
      <c r="F48" s="54">
        <f t="shared" si="3"/>
        <v>0</v>
      </c>
      <c r="G48" s="54">
        <f t="shared" si="3"/>
        <v>0</v>
      </c>
      <c r="H48" s="56"/>
      <c r="I48" s="56"/>
      <c r="J48" s="56"/>
      <c r="K48" s="56"/>
    </row>
    <row r="49" spans="2:11" x14ac:dyDescent="0.2">
      <c r="B49" s="53">
        <v>29</v>
      </c>
      <c r="C49" s="54">
        <f t="shared" si="1"/>
        <v>0</v>
      </c>
      <c r="D49" s="54">
        <f t="shared" si="3"/>
        <v>0</v>
      </c>
      <c r="E49" s="54">
        <f t="shared" si="3"/>
        <v>0</v>
      </c>
      <c r="F49" s="54">
        <f t="shared" si="3"/>
        <v>0</v>
      </c>
      <c r="G49" s="54">
        <f t="shared" si="3"/>
        <v>0</v>
      </c>
      <c r="H49" s="56"/>
      <c r="I49" s="56"/>
      <c r="J49" s="56"/>
      <c r="K49" s="56"/>
    </row>
    <row r="50" spans="2:11" x14ac:dyDescent="0.2">
      <c r="B50" s="53">
        <v>30</v>
      </c>
      <c r="C50" s="54">
        <f t="shared" si="1"/>
        <v>0</v>
      </c>
      <c r="D50" s="54">
        <f t="shared" si="3"/>
        <v>0</v>
      </c>
      <c r="E50" s="54">
        <f t="shared" si="3"/>
        <v>0</v>
      </c>
      <c r="F50" s="54">
        <f t="shared" si="3"/>
        <v>0</v>
      </c>
      <c r="G50" s="54">
        <f t="shared" si="3"/>
        <v>0</v>
      </c>
      <c r="H50" s="56"/>
      <c r="I50" s="56"/>
      <c r="J50" s="56"/>
      <c r="K50" s="56"/>
    </row>
    <row r="51" spans="2:11" x14ac:dyDescent="0.2">
      <c r="B51" s="53">
        <v>31</v>
      </c>
      <c r="C51" s="54">
        <f t="shared" si="1"/>
        <v>0</v>
      </c>
      <c r="D51" s="54">
        <f t="shared" si="3"/>
        <v>0</v>
      </c>
      <c r="E51" s="54">
        <f t="shared" si="3"/>
        <v>0</v>
      </c>
      <c r="F51" s="54">
        <f t="shared" si="3"/>
        <v>0</v>
      </c>
      <c r="G51" s="54">
        <f t="shared" si="3"/>
        <v>0</v>
      </c>
      <c r="H51" s="56"/>
      <c r="I51" s="56"/>
      <c r="J51" s="56"/>
      <c r="K51" s="56"/>
    </row>
    <row r="52" spans="2:11" x14ac:dyDescent="0.2">
      <c r="B52" s="53">
        <v>32</v>
      </c>
      <c r="C52" s="54">
        <f t="shared" si="1"/>
        <v>0</v>
      </c>
      <c r="D52" s="54">
        <f t="shared" si="3"/>
        <v>0</v>
      </c>
      <c r="E52" s="54">
        <f t="shared" si="3"/>
        <v>0</v>
      </c>
      <c r="F52" s="54">
        <f t="shared" si="3"/>
        <v>0</v>
      </c>
      <c r="G52" s="54">
        <f t="shared" si="3"/>
        <v>0</v>
      </c>
      <c r="H52" s="56"/>
      <c r="I52" s="56"/>
      <c r="J52" s="56"/>
      <c r="K52" s="56"/>
    </row>
    <row r="53" spans="2:11" x14ac:dyDescent="0.2">
      <c r="B53" s="53">
        <v>33</v>
      </c>
      <c r="C53" s="54">
        <f t="shared" si="1"/>
        <v>0</v>
      </c>
      <c r="D53" s="54">
        <f t="shared" si="3"/>
        <v>0</v>
      </c>
      <c r="E53" s="54">
        <f t="shared" si="3"/>
        <v>0</v>
      </c>
      <c r="F53" s="54">
        <f t="shared" si="3"/>
        <v>0</v>
      </c>
      <c r="G53" s="54">
        <f t="shared" si="3"/>
        <v>0</v>
      </c>
      <c r="H53" s="56"/>
      <c r="I53" s="56"/>
      <c r="J53" s="56"/>
      <c r="K53" s="56"/>
    </row>
    <row r="54" spans="2:11" x14ac:dyDescent="0.2">
      <c r="B54" s="53">
        <v>34</v>
      </c>
      <c r="C54" s="54">
        <f t="shared" si="1"/>
        <v>0</v>
      </c>
      <c r="D54" s="54">
        <f t="shared" si="3"/>
        <v>0</v>
      </c>
      <c r="E54" s="54">
        <f t="shared" si="3"/>
        <v>0</v>
      </c>
      <c r="F54" s="54">
        <f t="shared" si="3"/>
        <v>0</v>
      </c>
      <c r="G54" s="54">
        <f t="shared" si="3"/>
        <v>0</v>
      </c>
      <c r="H54" s="56"/>
      <c r="I54" s="56"/>
      <c r="J54" s="56"/>
      <c r="K54" s="56"/>
    </row>
    <row r="55" spans="2:11" x14ac:dyDescent="0.2">
      <c r="B55" s="53">
        <v>35</v>
      </c>
      <c r="C55" s="54">
        <f t="shared" si="1"/>
        <v>0</v>
      </c>
      <c r="D55" s="54">
        <f t="shared" si="3"/>
        <v>0</v>
      </c>
      <c r="E55" s="54">
        <f t="shared" si="3"/>
        <v>0</v>
      </c>
      <c r="F55" s="54">
        <f t="shared" si="3"/>
        <v>0</v>
      </c>
      <c r="G55" s="54">
        <f t="shared" si="3"/>
        <v>0</v>
      </c>
      <c r="H55" s="56"/>
      <c r="I55" s="56"/>
      <c r="J55" s="56"/>
      <c r="K55" s="56"/>
    </row>
    <row r="56" spans="2:11" x14ac:dyDescent="0.2">
      <c r="B56" s="53">
        <v>36</v>
      </c>
      <c r="C56" s="54">
        <f t="shared" si="1"/>
        <v>0</v>
      </c>
      <c r="D56" s="54">
        <f t="shared" si="3"/>
        <v>0</v>
      </c>
      <c r="E56" s="54">
        <f t="shared" si="3"/>
        <v>0</v>
      </c>
      <c r="F56" s="54">
        <f t="shared" si="3"/>
        <v>0</v>
      </c>
      <c r="G56" s="54">
        <f t="shared" si="3"/>
        <v>0</v>
      </c>
      <c r="H56" s="56"/>
      <c r="I56" s="56"/>
      <c r="J56" s="56"/>
      <c r="K56" s="56"/>
    </row>
    <row r="57" spans="2:11" x14ac:dyDescent="0.2">
      <c r="B57" s="53">
        <v>37</v>
      </c>
      <c r="C57" s="54">
        <f t="shared" si="1"/>
        <v>0</v>
      </c>
      <c r="D57" s="54">
        <f t="shared" si="3"/>
        <v>0</v>
      </c>
      <c r="E57" s="54">
        <f t="shared" si="3"/>
        <v>0</v>
      </c>
      <c r="F57" s="54">
        <f t="shared" si="3"/>
        <v>0</v>
      </c>
      <c r="G57" s="54">
        <f t="shared" si="3"/>
        <v>0</v>
      </c>
      <c r="H57" s="56"/>
      <c r="I57" s="56"/>
      <c r="J57" s="56"/>
      <c r="K57" s="56"/>
    </row>
    <row r="58" spans="2:11" x14ac:dyDescent="0.2">
      <c r="B58" s="53">
        <v>38</v>
      </c>
      <c r="C58" s="54">
        <f t="shared" si="1"/>
        <v>0</v>
      </c>
      <c r="D58" s="54">
        <f t="shared" si="3"/>
        <v>0</v>
      </c>
      <c r="E58" s="54">
        <f t="shared" si="3"/>
        <v>0</v>
      </c>
      <c r="F58" s="54">
        <f t="shared" si="3"/>
        <v>0</v>
      </c>
      <c r="G58" s="54">
        <f t="shared" si="3"/>
        <v>0</v>
      </c>
      <c r="H58" s="56"/>
      <c r="I58" s="56"/>
      <c r="J58" s="56"/>
      <c r="K58" s="56"/>
    </row>
    <row r="59" spans="2:11" x14ac:dyDescent="0.2">
      <c r="B59" s="53">
        <v>39</v>
      </c>
      <c r="C59" s="54">
        <f t="shared" si="1"/>
        <v>0</v>
      </c>
      <c r="D59" s="54">
        <f t="shared" si="3"/>
        <v>0</v>
      </c>
      <c r="E59" s="54">
        <f t="shared" si="3"/>
        <v>0</v>
      </c>
      <c r="F59" s="54">
        <f t="shared" si="3"/>
        <v>0</v>
      </c>
      <c r="G59" s="54">
        <f t="shared" si="3"/>
        <v>0</v>
      </c>
      <c r="H59" s="56"/>
      <c r="I59" s="56"/>
      <c r="J59" s="56"/>
      <c r="K59" s="56"/>
    </row>
    <row r="60" spans="2:11" x14ac:dyDescent="0.2">
      <c r="B60" s="53">
        <v>40</v>
      </c>
      <c r="C60" s="54">
        <f t="shared" si="1"/>
        <v>0</v>
      </c>
      <c r="D60" s="54">
        <f t="shared" si="3"/>
        <v>0</v>
      </c>
      <c r="E60" s="54">
        <f t="shared" si="3"/>
        <v>0</v>
      </c>
      <c r="F60" s="54">
        <f t="shared" si="3"/>
        <v>0</v>
      </c>
      <c r="G60" s="54">
        <f t="shared" si="3"/>
        <v>0</v>
      </c>
      <c r="H60" s="56"/>
      <c r="I60" s="56"/>
      <c r="J60" s="56"/>
      <c r="K60" s="56"/>
    </row>
  </sheetData>
  <sheetProtection formatCells="0" formatColumns="0" formatRows="0" insertColumns="0" insertRows="0" insertHyperlinks="0" deleteColumns="0" deleteRows="0" sort="0"/>
  <dataValidations count="1">
    <dataValidation type="list" allowBlank="1" showInputMessage="1" showErrorMessage="1" sqref="D13:G13">
      <formula1>"none,Uniform (A),Gradient (G),Exp Grad"</formula1>
    </dataValidation>
  </dataValidations>
  <hyperlinks>
    <hyperlink ref="M3" r:id="rId1" display="https://excelclarity.com/convert-numbers-to-words-in-excel/"/>
  </hyperlinks>
  <printOptions horizontalCentered="1"/>
  <pageMargins left="0.25" right="0.25" top="0.25" bottom="0.5" header="0.5" footer="0.25"/>
  <pageSetup scale="91" fitToHeight="0" orientation="portrait" r:id="rId2"/>
  <headerFooter alignWithMargins="0">
    <oddFooter>&amp;L&amp;8Financial Calculators by Vertex42.com&amp;R&amp;8© 2009 Vertex42 LLC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showGridLines="0" zoomScaleNormal="100" workbookViewId="0">
      <selection activeCell="K5" sqref="K5"/>
    </sheetView>
  </sheetViews>
  <sheetFormatPr baseColWidth="10" defaultColWidth="9.140625" defaultRowHeight="12.75" x14ac:dyDescent="0.2"/>
  <cols>
    <col min="1" max="1" width="6.7109375" style="33" customWidth="1"/>
    <col min="2" max="2" width="9.7109375" style="33" customWidth="1"/>
    <col min="3" max="3" width="14.7109375" style="33" customWidth="1"/>
    <col min="4" max="4" width="6.7109375" style="33" customWidth="1"/>
    <col min="5" max="5" width="9.7109375" style="33" customWidth="1"/>
    <col min="6" max="6" width="14.7109375" style="33" customWidth="1"/>
    <col min="7" max="7" width="6.7109375" style="33" customWidth="1"/>
    <col min="8" max="8" width="9.7109375" style="33" customWidth="1"/>
    <col min="9" max="9" width="14.7109375" style="33" customWidth="1"/>
    <col min="10" max="10" width="2.7109375" style="33" customWidth="1"/>
    <col min="11" max="11" width="20.85546875" style="33" customWidth="1"/>
    <col min="12" max="16384" width="9.140625" style="33"/>
  </cols>
  <sheetData>
    <row r="1" spans="1:11" ht="26.25" x14ac:dyDescent="0.4">
      <c r="A1" s="32" t="s">
        <v>75</v>
      </c>
      <c r="B1" s="32"/>
      <c r="C1" s="32"/>
      <c r="D1" s="32"/>
      <c r="E1" s="32"/>
      <c r="F1" s="32"/>
      <c r="G1" s="32"/>
      <c r="H1" s="32"/>
      <c r="I1" s="32"/>
    </row>
    <row r="2" spans="1:11" x14ac:dyDescent="0.2">
      <c r="A2" s="34" t="s">
        <v>76</v>
      </c>
      <c r="B2" s="35"/>
      <c r="C2" s="35"/>
      <c r="D2" s="35"/>
      <c r="E2" s="35"/>
      <c r="F2" s="35"/>
      <c r="G2" s="35"/>
      <c r="H2" s="35"/>
      <c r="I2" s="35"/>
      <c r="K2" s="36"/>
    </row>
    <row r="3" spans="1:11" x14ac:dyDescent="0.2">
      <c r="A3" s="34" t="s">
        <v>77</v>
      </c>
      <c r="J3" s="36"/>
      <c r="K3" s="37" t="s">
        <v>88</v>
      </c>
    </row>
    <row r="4" spans="1:11" x14ac:dyDescent="0.2">
      <c r="A4" s="34" t="s">
        <v>78</v>
      </c>
      <c r="J4" s="36"/>
      <c r="K4" s="36"/>
    </row>
    <row r="5" spans="1:11" x14ac:dyDescent="0.2">
      <c r="A5" s="34" t="s">
        <v>79</v>
      </c>
      <c r="C5" s="38"/>
    </row>
    <row r="6" spans="1:11" x14ac:dyDescent="0.2">
      <c r="A6" s="34" t="s">
        <v>80</v>
      </c>
      <c r="C6" s="38"/>
    </row>
    <row r="7" spans="1:11" x14ac:dyDescent="0.2">
      <c r="A7" s="34" t="s">
        <v>81</v>
      </c>
      <c r="C7" s="38"/>
    </row>
    <row r="8" spans="1:11" x14ac:dyDescent="0.2">
      <c r="A8" s="34"/>
      <c r="C8" s="38"/>
    </row>
    <row r="9" spans="1:11" ht="14.25" x14ac:dyDescent="0.2">
      <c r="B9" s="42" t="s">
        <v>36</v>
      </c>
      <c r="C9" s="43">
        <v>0.08</v>
      </c>
    </row>
    <row r="10" spans="1:11" ht="14.25" x14ac:dyDescent="0.2">
      <c r="C10" s="38"/>
      <c r="G10" s="38"/>
      <c r="H10" s="42" t="s">
        <v>82</v>
      </c>
      <c r="I10" s="45">
        <v>365</v>
      </c>
    </row>
    <row r="11" spans="1:11" ht="15" x14ac:dyDescent="0.25">
      <c r="B11" s="39" t="s">
        <v>37</v>
      </c>
      <c r="C11" s="40">
        <f ca="1">XNPV($C$9,OFFSET(C14,1,0,MATCH(9.99E+307,C:C)-ROW(C14),1),OFFSET(B14,1,0,MATCH(9.99E+307,B:B)-ROW(B14),1))</f>
        <v>2180.5132770139053</v>
      </c>
      <c r="E11" s="39" t="s">
        <v>37</v>
      </c>
      <c r="F11" s="40">
        <f>XNPV($C$9,F15:F19,E15:E19)</f>
        <v>2180.5132770139053</v>
      </c>
      <c r="H11" s="39" t="s">
        <v>37</v>
      </c>
      <c r="I11" s="40">
        <f t="array" ref="I11">SUM(I15:I19/((1+$C$9)^((H15:H19-INDEX(H15:H19,1))/I10)))</f>
        <v>2180.5132770139053</v>
      </c>
    </row>
    <row r="12" spans="1:11" ht="15" x14ac:dyDescent="0.25">
      <c r="B12" s="39" t="s">
        <v>41</v>
      </c>
      <c r="C12" s="57">
        <f ca="1">XIRR(OFFSET(C14,1,0,MATCH(9.99E+307,C:C)-ROW(C14),1),OFFSET(B14,1,0,MATCH(9.99E+307,B:B)-ROW(B14),1),0.1)</f>
        <v>0.3733625352382659</v>
      </c>
      <c r="E12" s="39" t="s">
        <v>41</v>
      </c>
      <c r="F12" s="57">
        <f>XIRR(F15:F19,E15:E19,0.1)</f>
        <v>0.3733625352382659</v>
      </c>
    </row>
    <row r="13" spans="1:11" x14ac:dyDescent="0.2">
      <c r="B13" s="34" t="s">
        <v>83</v>
      </c>
      <c r="E13" s="34" t="s">
        <v>84</v>
      </c>
      <c r="F13" s="38"/>
      <c r="H13" s="34" t="s">
        <v>85</v>
      </c>
      <c r="I13" s="34"/>
    </row>
    <row r="14" spans="1:11" ht="14.25" x14ac:dyDescent="0.2">
      <c r="B14" s="51" t="s">
        <v>86</v>
      </c>
      <c r="C14" s="51" t="s">
        <v>87</v>
      </c>
      <c r="E14" s="51" t="s">
        <v>86</v>
      </c>
      <c r="F14" s="51" t="s">
        <v>87</v>
      </c>
      <c r="H14" s="51" t="s">
        <v>86</v>
      </c>
      <c r="I14" s="51" t="s">
        <v>87</v>
      </c>
    </row>
    <row r="15" spans="1:11" x14ac:dyDescent="0.2">
      <c r="B15" s="58">
        <v>39448</v>
      </c>
      <c r="C15" s="56">
        <v>-10000</v>
      </c>
      <c r="E15" s="58">
        <v>39448</v>
      </c>
      <c r="F15" s="56">
        <v>-10000</v>
      </c>
      <c r="H15" s="58">
        <v>39448</v>
      </c>
      <c r="I15" s="56">
        <v>-10000</v>
      </c>
    </row>
    <row r="16" spans="1:11" x14ac:dyDescent="0.2">
      <c r="B16" s="58">
        <v>39508</v>
      </c>
      <c r="C16" s="56">
        <v>2750</v>
      </c>
      <c r="E16" s="58">
        <v>39508</v>
      </c>
      <c r="F16" s="56">
        <v>2750</v>
      </c>
      <c r="H16" s="58">
        <v>39508</v>
      </c>
      <c r="I16" s="56">
        <v>2750</v>
      </c>
      <c r="J16" s="59"/>
    </row>
    <row r="17" spans="2:10" x14ac:dyDescent="0.2">
      <c r="B17" s="58">
        <v>39751</v>
      </c>
      <c r="C17" s="56">
        <v>4250</v>
      </c>
      <c r="E17" s="58">
        <v>39751</v>
      </c>
      <c r="F17" s="56">
        <v>4250</v>
      </c>
      <c r="H17" s="58">
        <v>39751</v>
      </c>
      <c r="I17" s="56">
        <v>4250</v>
      </c>
      <c r="J17" s="59"/>
    </row>
    <row r="18" spans="2:10" x14ac:dyDescent="0.2">
      <c r="B18" s="58">
        <v>39859</v>
      </c>
      <c r="C18" s="56">
        <v>3250</v>
      </c>
      <c r="E18" s="58">
        <v>39859</v>
      </c>
      <c r="F18" s="56">
        <v>3250</v>
      </c>
      <c r="H18" s="58">
        <v>39859</v>
      </c>
      <c r="I18" s="56">
        <v>3250</v>
      </c>
      <c r="J18" s="59"/>
    </row>
    <row r="19" spans="2:10" x14ac:dyDescent="0.2">
      <c r="B19" s="58">
        <v>39904</v>
      </c>
      <c r="C19" s="56">
        <v>2750</v>
      </c>
      <c r="E19" s="58">
        <v>39904</v>
      </c>
      <c r="F19" s="56">
        <v>2750</v>
      </c>
      <c r="H19" s="58">
        <v>39904</v>
      </c>
      <c r="I19" s="56">
        <v>2750</v>
      </c>
      <c r="J19" s="59"/>
    </row>
    <row r="20" spans="2:10" x14ac:dyDescent="0.2">
      <c r="B20" s="58"/>
      <c r="C20" s="56"/>
      <c r="J20" s="59"/>
    </row>
    <row r="21" spans="2:10" x14ac:dyDescent="0.2">
      <c r="B21" s="58"/>
      <c r="C21" s="56"/>
      <c r="I21" s="60"/>
      <c r="J21" s="59"/>
    </row>
    <row r="22" spans="2:10" x14ac:dyDescent="0.2">
      <c r="B22" s="58"/>
      <c r="C22" s="56"/>
      <c r="J22" s="59"/>
    </row>
    <row r="23" spans="2:10" x14ac:dyDescent="0.2">
      <c r="B23" s="58"/>
      <c r="C23" s="56"/>
    </row>
    <row r="24" spans="2:10" x14ac:dyDescent="0.2">
      <c r="B24" s="58"/>
      <c r="C24" s="56"/>
    </row>
    <row r="25" spans="2:10" x14ac:dyDescent="0.2">
      <c r="B25" s="58"/>
      <c r="C25" s="56"/>
    </row>
    <row r="26" spans="2:10" x14ac:dyDescent="0.2">
      <c r="B26" s="58"/>
      <c r="C26" s="56"/>
    </row>
    <row r="27" spans="2:10" x14ac:dyDescent="0.2">
      <c r="B27" s="58"/>
      <c r="C27" s="56"/>
    </row>
    <row r="28" spans="2:10" x14ac:dyDescent="0.2">
      <c r="B28" s="58"/>
      <c r="C28" s="56"/>
    </row>
    <row r="29" spans="2:10" x14ac:dyDescent="0.2">
      <c r="B29" s="58"/>
      <c r="C29" s="56"/>
    </row>
    <row r="30" spans="2:10" x14ac:dyDescent="0.2">
      <c r="B30" s="58"/>
      <c r="C30" s="56"/>
    </row>
    <row r="31" spans="2:10" x14ac:dyDescent="0.2">
      <c r="B31" s="58"/>
      <c r="C31" s="56"/>
    </row>
    <row r="32" spans="2:10" x14ac:dyDescent="0.2">
      <c r="B32" s="58"/>
      <c r="C32" s="56"/>
    </row>
    <row r="33" spans="2:3" x14ac:dyDescent="0.2">
      <c r="B33" s="58"/>
      <c r="C33" s="56"/>
    </row>
    <row r="34" spans="2:3" x14ac:dyDescent="0.2">
      <c r="B34" s="58"/>
      <c r="C34" s="56"/>
    </row>
    <row r="35" spans="2:3" x14ac:dyDescent="0.2">
      <c r="B35" s="58"/>
      <c r="C35" s="56"/>
    </row>
    <row r="36" spans="2:3" x14ac:dyDescent="0.2">
      <c r="B36" s="58"/>
      <c r="C36" s="56"/>
    </row>
    <row r="37" spans="2:3" x14ac:dyDescent="0.2">
      <c r="B37" s="58"/>
      <c r="C37" s="56"/>
    </row>
    <row r="38" spans="2:3" x14ac:dyDescent="0.2">
      <c r="B38" s="58"/>
      <c r="C38" s="56"/>
    </row>
    <row r="39" spans="2:3" x14ac:dyDescent="0.2">
      <c r="B39" s="58"/>
      <c r="C39" s="56"/>
    </row>
    <row r="40" spans="2:3" x14ac:dyDescent="0.2">
      <c r="B40" s="58"/>
      <c r="C40" s="56"/>
    </row>
    <row r="41" spans="2:3" x14ac:dyDescent="0.2">
      <c r="B41" s="58"/>
      <c r="C41" s="56"/>
    </row>
    <row r="42" spans="2:3" x14ac:dyDescent="0.2">
      <c r="B42" s="58"/>
      <c r="C42" s="56"/>
    </row>
    <row r="43" spans="2:3" x14ac:dyDescent="0.2">
      <c r="B43" s="58"/>
      <c r="C43" s="56"/>
    </row>
  </sheetData>
  <sheetCalcPr fullCalcOnLoad="1"/>
  <sheetProtection formatCells="0" formatColumns="0" formatRows="0" insertColumns="0" insertRows="0" insertHyperlinks="0" deleteColumns="0" deleteRows="0" sort="0"/>
  <hyperlinks>
    <hyperlink ref="K3" r:id="rId1" display="https://excelclarity.com/convert-numbers-to-words-in-excel/"/>
  </hyperlinks>
  <printOptions horizontalCentered="1"/>
  <pageMargins left="0.5" right="0.5" top="0.5" bottom="0.5" header="0.5" footer="0.25"/>
  <pageSetup fitToHeight="0" orientation="portrait" r:id="rId2"/>
  <headerFooter alignWithMargins="0">
    <oddFooter>&amp;L&amp;8Financial Calculators by Vertex42.com&amp;R&amp;8© 2009 Vertex42 LLC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</vt:i4>
      </vt:variant>
    </vt:vector>
  </HeadingPairs>
  <TitlesOfParts>
    <vt:vector size="10" baseType="lpstr">
      <vt:lpstr>NPV Rule</vt:lpstr>
      <vt:lpstr>IRR Rule</vt:lpstr>
      <vt:lpstr>Multiple</vt:lpstr>
      <vt:lpstr>Multiple-chart</vt:lpstr>
      <vt:lpstr>Exclusive</vt:lpstr>
      <vt:lpstr>Incremental</vt:lpstr>
      <vt:lpstr>NPV</vt:lpstr>
      <vt:lpstr>XNPV</vt:lpstr>
      <vt:lpstr>NPV!Zone_d_impression</vt:lpstr>
      <vt:lpstr>XNPV!Zone_d_impression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Kerry Back</dc:creator>
  <cp:lastModifiedBy>Admin</cp:lastModifiedBy>
  <dcterms:created xsi:type="dcterms:W3CDTF">2025-10-05T13:13:37Z</dcterms:created>
  <dcterms:modified xsi:type="dcterms:W3CDTF">2025-10-05T13:18:23Z</dcterms:modified>
</cp:coreProperties>
</file>